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815bbcf752750891/Documents/PorscheClub/AX rules/"/>
    </mc:Choice>
  </mc:AlternateContent>
  <xr:revisionPtr revIDLastSave="0" documentId="8_{0FC7DF14-C184-4ED4-AF11-6DC4EC626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ification" sheetId="1" r:id="rId1"/>
    <sheet name="Car Models" sheetId="2" r:id="rId2"/>
    <sheet name="Modific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2" l="1"/>
  <c r="F112" i="2"/>
  <c r="F111" i="2"/>
  <c r="F110" i="2"/>
  <c r="F109" i="2"/>
  <c r="F108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E37" i="2"/>
  <c r="F37" i="2" s="1"/>
  <c r="F36" i="2"/>
  <c r="F35" i="2"/>
  <c r="F34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H86" i="1"/>
  <c r="H83" i="1"/>
  <c r="C86" i="1" s="1"/>
  <c r="C7" i="1" s="1"/>
  <c r="C83" i="1"/>
  <c r="H4" i="1" s="1"/>
  <c r="H79" i="1"/>
  <c r="C80" i="1" s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1" i="1"/>
  <c r="H48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A6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C6" i="1"/>
  <c r="E6" i="1" s="1"/>
  <c r="G4" i="1"/>
  <c r="F4" i="1"/>
  <c r="C84" i="1" s="1"/>
  <c r="E4" i="1"/>
  <c r="H84" i="1" s="1"/>
  <c r="C85" i="1" l="1"/>
  <c r="H85" i="1" s="1"/>
</calcChain>
</file>

<file path=xl/sharedStrings.xml><?xml version="1.0" encoding="utf-8"?>
<sst xmlns="http://schemas.openxmlformats.org/spreadsheetml/2006/main" count="1543" uniqueCount="429">
  <si>
    <t>2025 PCA Zone 7 Vehicle Classification</t>
  </si>
  <si>
    <t>Select information in all light orange "Make Selection" boxes.  The car model, car year, and all questions (#1-65) must be completed for the classification. Car class will be displayed when complete.</t>
  </si>
  <si>
    <t>Car Model:</t>
  </si>
  <si>
    <t>Make Selection</t>
  </si>
  <si>
    <t>Car Year:</t>
  </si>
  <si>
    <t>Select</t>
  </si>
  <si>
    <t xml:space="preserve">Car Model Class Progressions </t>
  </si>
  <si>
    <t>Driver:</t>
  </si>
  <si>
    <t>Car No.:</t>
  </si>
  <si>
    <t>&lt;== Car Class</t>
  </si>
  <si>
    <t>Allowance Category</t>
  </si>
  <si>
    <t>Engine</t>
  </si>
  <si>
    <t>Aircleaner</t>
  </si>
  <si>
    <t>Ignition</t>
  </si>
  <si>
    <t>Carburetors (pre-1974)</t>
  </si>
  <si>
    <t>Fuel Injection</t>
  </si>
  <si>
    <t>Intake</t>
  </si>
  <si>
    <t>Oil Sump</t>
  </si>
  <si>
    <t>Camshafts</t>
  </si>
  <si>
    <t>Underdrive Pulley</t>
  </si>
  <si>
    <t>Exhaust</t>
  </si>
  <si>
    <t>Air Conditioning</t>
  </si>
  <si>
    <t>Fuel Pump</t>
  </si>
  <si>
    <t>Battery</t>
  </si>
  <si>
    <t>Center Radiator</t>
  </si>
  <si>
    <t>Roller Bearing Crank (356)</t>
  </si>
  <si>
    <t>Engine Substitution</t>
  </si>
  <si>
    <t>Compression Ratio</t>
  </si>
  <si>
    <t>Engine Balancing</t>
  </si>
  <si>
    <t>Forced Induction</t>
  </si>
  <si>
    <t>Suspension</t>
  </si>
  <si>
    <t>Shock Absorbers</t>
  </si>
  <si>
    <t>Coilovers</t>
  </si>
  <si>
    <t>Sway Bars</t>
  </si>
  <si>
    <t>Subframe / Sway Bar Mount Reinforcement</t>
  </si>
  <si>
    <t>Shock Tower Brace</t>
  </si>
  <si>
    <t>Rear Camber Compensator (356)</t>
  </si>
  <si>
    <t>Camber Plates</t>
  </si>
  <si>
    <t>Suspension Arms</t>
  </si>
  <si>
    <t>Bushings</t>
  </si>
  <si>
    <t>Raised Spindles (pre-1990 air-cooled cars)</t>
  </si>
  <si>
    <t>Hydro-Pneumatic Suspension (pre-1998 911)</t>
  </si>
  <si>
    <t>Machined Suspension</t>
  </si>
  <si>
    <t>Multi-Linked Suspension</t>
  </si>
  <si>
    <t>Wheels</t>
  </si>
  <si>
    <t>Wheel Studs/Bolts</t>
  </si>
  <si>
    <t>Wheel Spacers</t>
  </si>
  <si>
    <t>Rim Diameter</t>
  </si>
  <si>
    <t>Rim Width</t>
  </si>
  <si>
    <t>Spare Tire</t>
  </si>
  <si>
    <t>Tires</t>
  </si>
  <si>
    <t>Tire Size</t>
  </si>
  <si>
    <t xml:space="preserve">Front Width </t>
  </si>
  <si>
    <t>Rear Width</t>
  </si>
  <si>
    <t>Treadwear Rating</t>
  </si>
  <si>
    <t>Brakes</t>
  </si>
  <si>
    <t>Brake Rotors</t>
  </si>
  <si>
    <t>Brake Pads</t>
  </si>
  <si>
    <t>Brake Lines</t>
  </si>
  <si>
    <t>Brake Caliper</t>
  </si>
  <si>
    <t>Brake Biasing Valve</t>
  </si>
  <si>
    <t>Brake Master Cylinder</t>
  </si>
  <si>
    <t>Chassis / Body / Interior</t>
  </si>
  <si>
    <t>Fender</t>
  </si>
  <si>
    <t>Body</t>
  </si>
  <si>
    <t>Spoilers / Wings</t>
  </si>
  <si>
    <t>Air Dams</t>
  </si>
  <si>
    <t>Canards</t>
  </si>
  <si>
    <t>Seam Reinforcement</t>
  </si>
  <si>
    <t>Interior</t>
  </si>
  <si>
    <t>Lights</t>
  </si>
  <si>
    <t>Roll Bars / Roll Cages</t>
  </si>
  <si>
    <t>Jack / Tools / Manuals</t>
  </si>
  <si>
    <t>Fuel Tank</t>
  </si>
  <si>
    <t>Transmission</t>
  </si>
  <si>
    <t>Transmission Type</t>
  </si>
  <si>
    <t>Clutch</t>
  </si>
  <si>
    <t>Flywheel</t>
  </si>
  <si>
    <t>Gear Ratios</t>
  </si>
  <si>
    <t>Shift Linkage</t>
  </si>
  <si>
    <t>Differential</t>
  </si>
  <si>
    <t>Miscellaneous</t>
  </si>
  <si>
    <t>Unlisted modification(s)</t>
  </si>
  <si>
    <t>Rules Criteria Logic</t>
  </si>
  <si>
    <t>These rows to be hidden for outward facing sheet</t>
  </si>
  <si>
    <t>Engine substitution Unlimited =</t>
  </si>
  <si>
    <t>As-Delivered</t>
  </si>
  <si>
    <t>Transmission allows 1 Prepared =</t>
  </si>
  <si>
    <t>Optioned</t>
  </si>
  <si>
    <t>If TRUE, only 1 Prepared selected =</t>
  </si>
  <si>
    <t>Prepared</t>
  </si>
  <si>
    <t>Eligible for As-Delivered =</t>
  </si>
  <si>
    <t>Unlimited</t>
  </si>
  <si>
    <t>SORTED BY MODEL</t>
  </si>
  <si>
    <t>Series</t>
  </si>
  <si>
    <t>Year / Model</t>
  </si>
  <si>
    <t>Avg Weight</t>
  </si>
  <si>
    <t>Avg HP</t>
  </si>
  <si>
    <t>lbs per hp</t>
  </si>
  <si>
    <t>As Delivered</t>
  </si>
  <si>
    <t>1948-1965 - 356 ALL</t>
  </si>
  <si>
    <t>--</t>
  </si>
  <si>
    <t>O-01</t>
  </si>
  <si>
    <t>P-01</t>
  </si>
  <si>
    <t>U-01</t>
  </si>
  <si>
    <t>Rear</t>
  </si>
  <si>
    <t>356 / 912 / 914</t>
  </si>
  <si>
    <t>1965-1969 - 912 ALL</t>
  </si>
  <si>
    <t>1965-1977 - 911 ALL</t>
  </si>
  <si>
    <t>O-02</t>
  </si>
  <si>
    <t>P-02</t>
  </si>
  <si>
    <t>1970-1975 - 914 ALL</t>
  </si>
  <si>
    <t>1969-1972 - 914/6 ALL</t>
  </si>
  <si>
    <t>Mid</t>
  </si>
  <si>
    <t>1976 - 912E</t>
  </si>
  <si>
    <t>1975-1994 - 911 Turbo ALL</t>
  </si>
  <si>
    <t>O-04</t>
  </si>
  <si>
    <t>P-04</t>
  </si>
  <si>
    <t>924 / 944 / 968 / 928</t>
  </si>
  <si>
    <t>1976-1986 - 924</t>
  </si>
  <si>
    <t>1987-1988 - 924 S</t>
  </si>
  <si>
    <t>Front</t>
  </si>
  <si>
    <t>1979-1983 - 924 Turbo</t>
  </si>
  <si>
    <t>1978-1989 - 911 ALL</t>
  </si>
  <si>
    <t>1983-1989 - 944</t>
  </si>
  <si>
    <t>1978-1995 - 928 ALL</t>
  </si>
  <si>
    <t>1987-1991 - 944 S ALL</t>
  </si>
  <si>
    <t>1986-1989 - 944 Turbo ALL</t>
  </si>
  <si>
    <t>1992-1995 - 968 ALL</t>
  </si>
  <si>
    <t>1989-1994 - 964 ALL</t>
  </si>
  <si>
    <t>O-03</t>
  </si>
  <si>
    <t>P-03</t>
  </si>
  <si>
    <t>1995-1998 - 993 ALL</t>
  </si>
  <si>
    <t>1999-2004 - 996 Base &amp; 4</t>
  </si>
  <si>
    <t>1996-1997 - 911 Turbo ALL</t>
  </si>
  <si>
    <t>O-05</t>
  </si>
  <si>
    <t>P-05</t>
  </si>
  <si>
    <t>1999-2004 - 996 Carrera 4S</t>
  </si>
  <si>
    <t>1997-2004 - 986 Boxster Base</t>
  </si>
  <si>
    <t>2004 996 40th Anniversary</t>
  </si>
  <si>
    <t>2005-2012 - 997 Base &amp; 4</t>
  </si>
  <si>
    <t>2005-2012 - 997 S &amp; 4S</t>
  </si>
  <si>
    <t>1999-2004 - 996 GT3 &amp; GT3 RS</t>
  </si>
  <si>
    <t>2010-2012 - 997 GTS</t>
  </si>
  <si>
    <t>2000-2004 - 986 Boxster S</t>
  </si>
  <si>
    <t>2012-2016 - 991.1 Base &amp; 4</t>
  </si>
  <si>
    <t>2001-2005 - 911 Turbo ALL</t>
  </si>
  <si>
    <t>2012-2016 - 991.1 S &amp; 4S</t>
  </si>
  <si>
    <t>2002-2005 - 996 GT2 ALL</t>
  </si>
  <si>
    <t>P-06</t>
  </si>
  <si>
    <t>2014-2016 - 991.1 GTS &amp; 4GTS</t>
  </si>
  <si>
    <t>2003-2010 - Cayenne S</t>
  </si>
  <si>
    <t>A-SUV</t>
  </si>
  <si>
    <t>O-SUV</t>
  </si>
  <si>
    <t>P-SUV</t>
  </si>
  <si>
    <t>2017-2019 - 991.2 Base &amp; 4</t>
  </si>
  <si>
    <t>2003-On - Cayenne Base</t>
  </si>
  <si>
    <t>2017-2019 - 991.2 S &amp; 4S</t>
  </si>
  <si>
    <t>2003-On - Cayenne Turbo ALL</t>
  </si>
  <si>
    <t>2017-2019 - 991.2 GTS &amp; 4GTS</t>
  </si>
  <si>
    <t>2019-On - 991.2 T</t>
  </si>
  <si>
    <t>2004 Boxster S 550 Spyder</t>
  </si>
  <si>
    <t>2019 - 991.2 Speedster</t>
  </si>
  <si>
    <t>2004-2005 - Carrera GT</t>
  </si>
  <si>
    <t>2020-On - 992 Base &amp; 4</t>
  </si>
  <si>
    <t>2004-2008 - 987.1 Boxster Base</t>
  </si>
  <si>
    <t>A-03</t>
  </si>
  <si>
    <t>2020-On - 992 S &amp; 4S</t>
  </si>
  <si>
    <t>2004-2008 - 987.1 Boxster S</t>
  </si>
  <si>
    <t>2021-On - 992 GTS &amp; 4GTS</t>
  </si>
  <si>
    <t>2005-2012 - 911 Turbo ALL</t>
  </si>
  <si>
    <t>A-05</t>
  </si>
  <si>
    <t>2024-On - 911 S/T</t>
  </si>
  <si>
    <t>A-04</t>
  </si>
  <si>
    <t>2006-2008 - 987.1 Cayman Base</t>
  </si>
  <si>
    <t>2006-2008 - 987.1 Cayman S</t>
  </si>
  <si>
    <t xml:space="preserve">2007-2008 997 GT2 </t>
  </si>
  <si>
    <t>2012-2017 - 911 Turbo ALL</t>
  </si>
  <si>
    <t>2007-2012 - 997 GT3</t>
  </si>
  <si>
    <t>2017-2019 - 911 Turbo ALL</t>
  </si>
  <si>
    <t>2007-2012 - 997 GT3 RS</t>
  </si>
  <si>
    <t>2020-On - 911 Turbo ALL</t>
  </si>
  <si>
    <t>2008 987 Boxster RS60 Spyder</t>
  </si>
  <si>
    <t>911 GT3, GT2</t>
  </si>
  <si>
    <t>2008-2010 - Cayenne GTS</t>
  </si>
  <si>
    <t>2009 - Cayenne Transsyberia</t>
  </si>
  <si>
    <t>2009-2012 - 987.2 Boxster Base</t>
  </si>
  <si>
    <t>2013-On - 991 GT3 &amp; GT3 RS</t>
  </si>
  <si>
    <t>2009-2012 - 987.2 Boxster S</t>
  </si>
  <si>
    <t>2009-2012 - 987.2 Cayman Base</t>
  </si>
  <si>
    <t>2009-2012 - 987.2 Cayman S</t>
  </si>
  <si>
    <t>2010 - 997 GT2 RS</t>
  </si>
  <si>
    <t>2019 - 991 GT2 RS</t>
  </si>
  <si>
    <t>2021-On - 992 GT3</t>
  </si>
  <si>
    <t>2011-2012 - 987.2 Boxster Spyder</t>
  </si>
  <si>
    <t>Boxster</t>
  </si>
  <si>
    <t>2011-On - Cayenne S</t>
  </si>
  <si>
    <t>2011-On - Panamera Base ALL</t>
  </si>
  <si>
    <t>A-SDN</t>
  </si>
  <si>
    <t>O-SDN</t>
  </si>
  <si>
    <t>P-SDN</t>
  </si>
  <si>
    <t>2011-On - Panamera S ALL</t>
  </si>
  <si>
    <t>2011-On - Panamera Turbo ALL</t>
  </si>
  <si>
    <t>2012 - 987.2 Cayman R</t>
  </si>
  <si>
    <t>2013-2016 - 981 Boxster Base</t>
  </si>
  <si>
    <t>2013-2016 - 981 Boxster S</t>
  </si>
  <si>
    <t>2014-2016 - 981 Boxster GTS</t>
  </si>
  <si>
    <t>2013-On - Cayenne Diesel</t>
  </si>
  <si>
    <t>2016 - 981 Boxster Spyder</t>
  </si>
  <si>
    <t>2013-On - Panamera GTS</t>
  </si>
  <si>
    <t>2017-On - 718 Boxster Base</t>
  </si>
  <si>
    <t>2013-On - Panamera S Hybrid</t>
  </si>
  <si>
    <t>2017-On - 718 Boxster S</t>
  </si>
  <si>
    <t>2014-2015 - 918 Spyder</t>
  </si>
  <si>
    <t>2017-2019 - 718 Boxster GTS 4cyl Turbo</t>
  </si>
  <si>
    <t>2019-On - 718 Boxster T</t>
  </si>
  <si>
    <t>2014-2016 - 981 Cayman Base</t>
  </si>
  <si>
    <t>2019-On - 718 Boxster Spyder</t>
  </si>
  <si>
    <t>2014-2016 - 981 Cayman GTS</t>
  </si>
  <si>
    <t>2024-On - 718 Boxster Spyder RS</t>
  </si>
  <si>
    <t>2014-2016 - 981 Cayman S</t>
  </si>
  <si>
    <t>2020-On - 718 Boxster GTS 4.0</t>
  </si>
  <si>
    <t>Cayman</t>
  </si>
  <si>
    <t>2014-On - Macan Base</t>
  </si>
  <si>
    <t>2014-On - Macan S</t>
  </si>
  <si>
    <t>2014-On - Macan Turbo</t>
  </si>
  <si>
    <t>2016 - 981 Cayman GT4</t>
  </si>
  <si>
    <t>2016-On - Macan GTS</t>
  </si>
  <si>
    <t>2017-2019 - 718 Cayman GTS 4cyl Turbo</t>
  </si>
  <si>
    <t>2017-On - 718 Cayman Base</t>
  </si>
  <si>
    <t>2017-On - 718 Cayman S</t>
  </si>
  <si>
    <t>2019-On - 718 Cayman T</t>
  </si>
  <si>
    <t>2019-On - 718 Cayman GT4</t>
  </si>
  <si>
    <t>2020-On - 718 Cayman GTS 4.0</t>
  </si>
  <si>
    <t>2022-On - 718 Cayman GT4 RS</t>
  </si>
  <si>
    <t>Cayenne</t>
  </si>
  <si>
    <t>Macan</t>
  </si>
  <si>
    <t>2019-On - Taycan Turbo</t>
  </si>
  <si>
    <t>Electric</t>
  </si>
  <si>
    <t>2019-On - Taycan Turbo S</t>
  </si>
  <si>
    <t>Panamera</t>
  </si>
  <si>
    <t>O-06</t>
  </si>
  <si>
    <t>2020-On - Taycan 4S</t>
  </si>
  <si>
    <t>Taycan</t>
  </si>
  <si>
    <t>2021-On - Taycan</t>
  </si>
  <si>
    <t>2021-On - Taycan Cross Turismo 4</t>
  </si>
  <si>
    <t>2021-On - Taycan Cross Turismo 4S</t>
  </si>
  <si>
    <t>2021-On - Taycan Cross Turismo Turbo</t>
  </si>
  <si>
    <t>2021-On - Taycan Cross Turismo Turbo S</t>
  </si>
  <si>
    <t xml:space="preserve">Specials </t>
  </si>
  <si>
    <t>Enter Car Model</t>
  </si>
  <si>
    <t>Item</t>
  </si>
  <si>
    <t>Modification</t>
  </si>
  <si>
    <t>Progression</t>
  </si>
  <si>
    <t>Car Year</t>
  </si>
  <si>
    <t>a) Stock aircleaner</t>
  </si>
  <si>
    <t>b) Removed, modified, or replaced with an aftermarket filter</t>
  </si>
  <si>
    <t>a) Stock</t>
  </si>
  <si>
    <t>b) Modified, but maintains the original type distributor</t>
  </si>
  <si>
    <t>c) Modified, but does not maintain the original type distributor</t>
  </si>
  <si>
    <t>Carburetors</t>
  </si>
  <si>
    <t>a) Not a carbureted vehicle</t>
  </si>
  <si>
    <t>b) 914/912E converted to Carburetors with throttle bores no larger than 40mm</t>
  </si>
  <si>
    <t>c) 911 model originally speced with mechanical fuel injection or Solex carburetors that has been changed to replacement carburetors with bores no larger than 40mm</t>
  </si>
  <si>
    <t>d) Throttle bore and venturi dimensions are not changed from original specs. Jet sizes may be changed</t>
  </si>
  <si>
    <t>e) 911/914/912 converted to carburetors with throttle bores larger than 40mm</t>
  </si>
  <si>
    <t>a) No substitution of performance affecting components</t>
  </si>
  <si>
    <t>b) DME EPROM Chip or aftermarket ECU Tuning</t>
  </si>
  <si>
    <t xml:space="preserve">Intake </t>
  </si>
  <si>
    <t>b) Aftermarket including modified or aftermarket velocity stacks</t>
  </si>
  <si>
    <t>Sump</t>
  </si>
  <si>
    <t>a) Stock Wet or Dry Sump</t>
  </si>
  <si>
    <t>b) Modified Wet Sump</t>
  </si>
  <si>
    <t>c) Modified Dry Sump</t>
  </si>
  <si>
    <t>Oil Cooler/Filter</t>
  </si>
  <si>
    <t>a) No modification</t>
  </si>
  <si>
    <t>b) Addition of an oil cooler and/or filter</t>
  </si>
  <si>
    <t>b) Aftermarket / Updraded</t>
  </si>
  <si>
    <t>a) Stock (non-underdrive)</t>
  </si>
  <si>
    <t>b) Resized, but retain all OEM functionality (power steering, A/C, etc.)</t>
  </si>
  <si>
    <t>c) Resized, but no longer retain all OEM functionality (power steering, A/C, etc.)</t>
  </si>
  <si>
    <t>b) Air cooled engine, aftermarket exhaust with cats with a muffler.</t>
  </si>
  <si>
    <t>c) Air cooled engine, aftermarket exhaust without cats with a muffler.</t>
  </si>
  <si>
    <t>d) Water cooled engine, aftermarket cat-back exhaust from the factory headers with a muffler</t>
  </si>
  <si>
    <t>e) Water cooled engine, aftermarket exhaust with or without factory headers, with highflow cats with a muffler</t>
  </si>
  <si>
    <t>f) Water cooled engine, aftermarket exhaust without catalytic converter with a muffler</t>
  </si>
  <si>
    <t>b) Removed, but was possible to be delivered without A/C</t>
  </si>
  <si>
    <t>c) Removed</t>
  </si>
  <si>
    <t>Gasoline</t>
  </si>
  <si>
    <t>a) Gasoline available to the general public through normal service stations (87, 89, 91, 93 Octane )</t>
  </si>
  <si>
    <t>b) Race Gasoline (100+ Octane)</t>
  </si>
  <si>
    <t>b) Mechanical pump replaced with an electric pump</t>
  </si>
  <si>
    <t>Chain Tensioners/Guards</t>
  </si>
  <si>
    <t>b) Non-Stock</t>
  </si>
  <si>
    <t>a) Stock / Stock Replacement in original location</t>
  </si>
  <si>
    <t>b) Light weight battery in original location / vehicle delivered with 2 batteries has one removed</t>
  </si>
  <si>
    <t>c) Stock / Non-stock Relocated within the vehicle</t>
  </si>
  <si>
    <t>Center radiator</t>
  </si>
  <si>
    <t>a) N/A</t>
  </si>
  <si>
    <t>b) Stock</t>
  </si>
  <si>
    <t>c) Third radiator added to water-cooled vehicle</t>
  </si>
  <si>
    <t>Substituted Roller bearing Crank (356 only)</t>
  </si>
  <si>
    <t>b) None/Stock</t>
  </si>
  <si>
    <t>c) A roller bearing crank is being used</t>
  </si>
  <si>
    <t>a) Stock / Stock Replacement</t>
  </si>
  <si>
    <t>Stock</t>
  </si>
  <si>
    <t>b) Air cooled engine replaced with another air cooled engine with the same number of cylinders</t>
  </si>
  <si>
    <t>c) Any water-cooled replacement engine with power beyond stock</t>
  </si>
  <si>
    <t>b) Increased up to 1.0 point over stock</t>
  </si>
  <si>
    <t>c) Increased over 1.0 point over stock</t>
  </si>
  <si>
    <t>Balanced Engine</t>
  </si>
  <si>
    <t>b) Balanced</t>
  </si>
  <si>
    <t>a) Naturally Aspirated</t>
  </si>
  <si>
    <t>b) Stock: Turbocharger, Supercharger, or Electric</t>
  </si>
  <si>
    <t>c) Stock Turbocharger or Supercharger replaced and/or tuned with aftermarket items</t>
  </si>
  <si>
    <t>d) Turbocharger, Supercharger or hybrid system added to a naturally aspirated car</t>
  </si>
  <si>
    <t>e) Modifications to an electric drive vehicle</t>
  </si>
  <si>
    <t>Coilsprings / Torsion Bars</t>
  </si>
  <si>
    <t>a) Stock, non-Sport or Sport Suspension/Chassis (i.e., M030, X73, X74, PASM Sport Suspension, etc)</t>
  </si>
  <si>
    <t>b) Aftermarket</t>
  </si>
  <si>
    <t>Shock absorbers</t>
  </si>
  <si>
    <t>b) Aftermarket, as many as 1 external, non-remote adjustment</t>
  </si>
  <si>
    <t>c) Aftermarket, multiple external, remote or non-remote adjustments (includes DSC Tuning for PASM)</t>
  </si>
  <si>
    <t>Adjustable Spring Perches / Plates</t>
  </si>
  <si>
    <t>c) Aftermarket</t>
  </si>
  <si>
    <t xml:space="preserve">c) Aftermarket (including converting torsion bars to coilsprings), and/or individual components such as springs and spring perches </t>
  </si>
  <si>
    <t>b) Non-stock, non-adjustable sway bars</t>
  </si>
  <si>
    <t>c) Adjustable sway bars</t>
  </si>
  <si>
    <t>Subframe &amp; Sway Bar Mount Reinforcement Bars</t>
  </si>
  <si>
    <t>a) None</t>
  </si>
  <si>
    <t>b) Reinforcement bars are installed</t>
  </si>
  <si>
    <t>b) Brace(s) are installed</t>
  </si>
  <si>
    <t>Rear Camber Compensator (356 Only)</t>
  </si>
  <si>
    <t>c) Compensator Installed</t>
  </si>
  <si>
    <t>b) Aftermarket to increase available negative camber</t>
  </si>
  <si>
    <t>a) Stock, including non-adjustable Lower Control Arms</t>
  </si>
  <si>
    <t>b) Any suspension arms, including adjustable Lower Control Arms</t>
  </si>
  <si>
    <t>c) (924/944/968) - Stock A-Arm</t>
  </si>
  <si>
    <t>d) (924/944/968) - Aftermarket A-Arm but maintain stock geometry</t>
  </si>
  <si>
    <t>e) (924/944/968) - Aftermarket A-Arm with altered geometry</t>
  </si>
  <si>
    <t>b) Aftermarket bushings of similar material to stock (non-metalic)</t>
  </si>
  <si>
    <t>c) Any aftermarket bushing (including metalic)</t>
  </si>
  <si>
    <t>Tie-Rod Ends</t>
  </si>
  <si>
    <t>b) 911 Turbo Tie-Rod ends installed</t>
  </si>
  <si>
    <t>Raised Spindles</t>
  </si>
  <si>
    <t>b) Raised spindles are installed</t>
  </si>
  <si>
    <t>Four Wheel Steering</t>
  </si>
  <si>
    <t>a) Not equipped</t>
  </si>
  <si>
    <t>b) Equipped</t>
  </si>
  <si>
    <t>Air Suspension with PASM</t>
  </si>
  <si>
    <t>Porsche Dynamic Chassis Control</t>
  </si>
  <si>
    <t>Factory Sport Suspension/Chassis</t>
  </si>
  <si>
    <t>b) Equipped: M030, X73, X74, PASM Sport Suspension (not standard PASM), etc.</t>
  </si>
  <si>
    <t>Hydro-pneumatic Suspension</t>
  </si>
  <si>
    <t>b) In-place</t>
  </si>
  <si>
    <t>b) Custom machined suspension. Suspension points may be relocated</t>
  </si>
  <si>
    <t>Multi-linked Suspension</t>
  </si>
  <si>
    <t>a) Not equipped / Stock multi-linked suspension</t>
  </si>
  <si>
    <t>b) Aftermarket system</t>
  </si>
  <si>
    <t>a) Factory stock</t>
  </si>
  <si>
    <t>b) Aftermarket - including different offset from stock</t>
  </si>
  <si>
    <t>b) Installed</t>
  </si>
  <si>
    <t>a) Factory Stock</t>
  </si>
  <si>
    <t>b) Rim Diameter is +/- 1" from factory specification</t>
  </si>
  <si>
    <t>c) Rim Diameter is greater than +/- 1" from factory specification</t>
  </si>
  <si>
    <t>b) Rim Width is up to 1" wider than stock</t>
  </si>
  <si>
    <t>c) Rim Width is greater than 1"</t>
  </si>
  <si>
    <t>a) In the car</t>
  </si>
  <si>
    <t>b) Not spec'd from the factory</t>
  </si>
  <si>
    <t>c) Removed from the car</t>
  </si>
  <si>
    <t>Tire Widths</t>
  </si>
  <si>
    <t>b) Non-stock</t>
  </si>
  <si>
    <t>a) 220 or Greater</t>
  </si>
  <si>
    <t>b) 180 to 219</t>
  </si>
  <si>
    <t>c) 80 to 179</t>
  </si>
  <si>
    <t>d) 79 or Lower</t>
  </si>
  <si>
    <t>Brake Rotor</t>
  </si>
  <si>
    <t>a) Stock / Stock Replacement steel (plain, drilled and/or slotted rotors)</t>
  </si>
  <si>
    <t>b) PCCB</t>
  </si>
  <si>
    <t>c) Aftermarket larger diameter steel (including replacing PCCB rotors with equivalent size steel rotors)</t>
  </si>
  <si>
    <t>b) Non-stock / Performance Pads</t>
  </si>
  <si>
    <t>b) Aftermarket but not cockpit adjustable</t>
  </si>
  <si>
    <t>c) Aftermarket and cockpit adjustable</t>
  </si>
  <si>
    <t>Fender Modifications</t>
  </si>
  <si>
    <t>a) Stock - Unmodified</t>
  </si>
  <si>
    <t>b) Stock - Rolled</t>
  </si>
  <si>
    <t>c) Non-stock fender flares</t>
  </si>
  <si>
    <t>d) Tires extend beyond fenders</t>
  </si>
  <si>
    <t>Body Work</t>
  </si>
  <si>
    <t>b) Non-stock material used for the hoods (front &amp; rear), deck lid, bumpers, rocker panels, front &amp; rear fenders</t>
  </si>
  <si>
    <t>c) Non-stock material used for more than hood, deck lid, bumpers, and rocker panels</t>
  </si>
  <si>
    <t>b) Factory aerodynamic device from another model within the range is equipped (Ex: 981 GT4 on a 981 Base)</t>
  </si>
  <si>
    <t>c) Aftermarket wing no wider than the door handles, no higher than 6 inches from the roofline, does not extend more than 6 inches beyond the rear of the vehicle, and does not exceed 8 sq ft of area for all wing elements</t>
  </si>
  <si>
    <t>d) Aftermarket spoiler with leading edge attached to the vehicle and no taller than 10 inches or wider than the stock body width</t>
  </si>
  <si>
    <t>e) Aftermarket wing wider than the door handles and/or higher than 6 inches above the roofline and/or extends more than 6 inches beyond the rear of the vehicle and/or exceeds 8sq ft of area for all wing elements</t>
  </si>
  <si>
    <t>f) Aftermarket spoiler with leading edge attached to the vehicle and taller than 10 inches and/or wider than the stock body width</t>
  </si>
  <si>
    <t>b) Factory air dam from another model within the range is equipped</t>
  </si>
  <si>
    <t>c) Aftermarket air dam that does not drop to below 2 inches to the ground or extend outward 6 inches forward of the bumper and is not wider than the bumper</t>
  </si>
  <si>
    <t>d) Aftermarket air dam that drops to below 2 inches to the ground and/or extends outward more than 6 inches forward of the bumper and/or is wider than the bumper</t>
  </si>
  <si>
    <t>b) Canards are present</t>
  </si>
  <si>
    <t>b) 914 factory-type stiffening kit and/or alternative bracing between inner trailing arm and firewall</t>
  </si>
  <si>
    <t>c) Body renforcement and/or reinforced seems</t>
  </si>
  <si>
    <t>Interior Modifications</t>
  </si>
  <si>
    <t>a) Full factory stock interior, floor mats removed</t>
  </si>
  <si>
    <t>b) Factory interior with non-factory, non-fixed back race seats</t>
  </si>
  <si>
    <t>c) Fixed back race/lightweight bucket seats and/or plexiglass windows are equipped</t>
  </si>
  <si>
    <t>d) Minimum interior of dashboard, glass or plexiglass windows, visors, headliner, door panels, stock number of seats</t>
  </si>
  <si>
    <t>e) Interior has been removed beyond listed above</t>
  </si>
  <si>
    <t>a) Factory or factory replacement headlights, taillights, and turn signals are equipped and functional</t>
  </si>
  <si>
    <t>b) Headlights, tailights, and/or turn signals have been removed</t>
  </si>
  <si>
    <t>a) N/A, including factory-installed rollover protection/hoops for convertibles</t>
  </si>
  <si>
    <t>b) Roll bar or half roll cage is equipped</t>
  </si>
  <si>
    <t>c) Full roll cage is equipped</t>
  </si>
  <si>
    <t>Jack/Tools/Manuals</t>
  </si>
  <si>
    <t>a) In the car while competing</t>
  </si>
  <si>
    <t>b) Removed while competing</t>
  </si>
  <si>
    <t>b) Resized and/or relocated</t>
  </si>
  <si>
    <t>a) Manual</t>
  </si>
  <si>
    <t>b) PDK</t>
  </si>
  <si>
    <t>c) Tiptronic</t>
  </si>
  <si>
    <t>d) Sportomatic</t>
  </si>
  <si>
    <t>e) Non-Porsche Transmission</t>
  </si>
  <si>
    <t>a) Stock / Stock equivalent / PDK</t>
  </si>
  <si>
    <t>a) Stock / PDK</t>
  </si>
  <si>
    <t>a) Stock Open Differential</t>
  </si>
  <si>
    <t>b) Porsche Limited Slip Differential variant (include: Factory LSD, Porsche Torque Vectoring (PTV), Torque Biasing Differential (TBD), etc)</t>
  </si>
  <si>
    <t>c) Any aftermarket differential</t>
  </si>
  <si>
    <t>a) Car has no other performance modifications</t>
  </si>
  <si>
    <t xml:space="preserve">b) Car has other performance modifications not listed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</si>
</sst>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2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sz val="10"/>
      <name val="Arial"/>
    </font>
    <font>
      <sz val="11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rgb="FFFF0000"/>
      <name val="Arial"/>
      <scheme val="minor"/>
    </font>
    <font>
      <sz val="8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trike/>
      <sz val="10"/>
      <color theme="1"/>
      <name val="Arial"/>
      <scheme val="minor"/>
    </font>
    <font>
      <strike/>
      <sz val="10"/>
      <color rgb="FF000000"/>
      <name val="Roboto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6FA8DC"/>
        <bgColor rgb="FF6FA8D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5" fillId="4" borderId="0" xfId="0" applyFont="1" applyFill="1" applyAlignment="1">
      <alignment horizontal="right" vertical="center" wrapText="1"/>
    </xf>
    <xf numFmtId="0" fontId="16" fillId="4" borderId="0" xfId="0" applyFont="1" applyFill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5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7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18" fillId="0" borderId="0" xfId="0" applyFont="1"/>
    <xf numFmtId="0" fontId="15" fillId="0" borderId="0" xfId="0" applyFont="1"/>
    <xf numFmtId="0" fontId="18" fillId="0" borderId="7" xfId="0" applyFont="1" applyBorder="1"/>
    <xf numFmtId="0" fontId="3" fillId="0" borderId="8" xfId="0" applyFont="1" applyBorder="1"/>
    <xf numFmtId="0" fontId="11" fillId="3" borderId="0" xfId="0" applyFont="1" applyFill="1" applyAlignment="1">
      <alignment horizontal="left"/>
    </xf>
    <xf numFmtId="0" fontId="18" fillId="0" borderId="0" xfId="0" applyFont="1" applyAlignment="1">
      <alignment vertical="center" wrapText="1"/>
    </xf>
    <xf numFmtId="0" fontId="19" fillId="3" borderId="0" xfId="0" applyFont="1" applyFill="1"/>
    <xf numFmtId="0" fontId="3" fillId="3" borderId="0" xfId="0" applyFont="1" applyFill="1"/>
    <xf numFmtId="0" fontId="7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10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2" fillId="2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rgb="FFE6B8AF"/>
          <bgColor rgb="FFE6B8A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FF6D01"/>
          <bgColor rgb="FFFF6D01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88"/>
  <sheetViews>
    <sheetView showGridLines="0" tabSelected="1" workbookViewId="0">
      <selection activeCell="N7" sqref="N7"/>
    </sheetView>
  </sheetViews>
  <sheetFormatPr defaultColWidth="12.6640625" defaultRowHeight="15.75" customHeight="1" x14ac:dyDescent="0.25"/>
  <cols>
    <col min="1" max="1" width="11" customWidth="1"/>
    <col min="2" max="2" width="38.109375" customWidth="1"/>
    <col min="9" max="9" width="4.109375" customWidth="1"/>
  </cols>
  <sheetData>
    <row r="1" spans="1:9" ht="24" customHeight="1" x14ac:dyDescent="0.25">
      <c r="A1" s="70" t="s">
        <v>0</v>
      </c>
      <c r="B1" s="66"/>
      <c r="C1" s="66"/>
      <c r="D1" s="71" t="s">
        <v>1</v>
      </c>
      <c r="E1" s="66"/>
      <c r="F1" s="66"/>
      <c r="G1" s="66"/>
      <c r="H1" s="66"/>
      <c r="I1" s="1"/>
    </row>
    <row r="2" spans="1:9" ht="13.2" x14ac:dyDescent="0.25">
      <c r="A2" s="66"/>
      <c r="B2" s="66"/>
      <c r="C2" s="66"/>
      <c r="D2" s="66"/>
      <c r="E2" s="66"/>
      <c r="F2" s="66"/>
      <c r="G2" s="66"/>
      <c r="H2" s="66"/>
      <c r="I2" s="1"/>
    </row>
    <row r="3" spans="1:9" ht="13.8" x14ac:dyDescent="0.25">
      <c r="A3" s="2" t="s">
        <v>2</v>
      </c>
      <c r="B3" s="3" t="s">
        <v>3</v>
      </c>
      <c r="C3" s="2" t="s">
        <v>4</v>
      </c>
      <c r="D3" s="4" t="s">
        <v>5</v>
      </c>
      <c r="E3" s="72" t="s">
        <v>6</v>
      </c>
      <c r="F3" s="62"/>
      <c r="G3" s="62"/>
      <c r="H3" s="63"/>
      <c r="I3" s="1"/>
    </row>
    <row r="4" spans="1:9" ht="23.25" customHeight="1" x14ac:dyDescent="0.25">
      <c r="A4" s="2" t="s">
        <v>7</v>
      </c>
      <c r="B4" s="5"/>
      <c r="C4" s="2" t="s">
        <v>8</v>
      </c>
      <c r="D4" s="6"/>
      <c r="E4" s="7" t="str">
        <f>IF(D3&lt;2011,"--", LOOKUP($B$3,'Car Models'!$C$3:$C$116,'Car Models'!G3:G116))</f>
        <v>Enter Car Model</v>
      </c>
      <c r="F4" s="7" t="str">
        <f>LOOKUP($B$3,'Car Models'!$C$3:$C$116,'Car Models'!H3:H116)</f>
        <v>Enter Car Model</v>
      </c>
      <c r="G4" s="7" t="str">
        <f>LOOKUP($B$3,'Car Models'!$C$3:$C$116,'Car Models'!I3:I116)</f>
        <v>Enter Car Model</v>
      </c>
      <c r="H4" s="7" t="str">
        <f>IF(C83="Stock",LOOKUP($B$3,'Car Models'!$C$3:$C$116,'Car Models'!J3:J115),C83)</f>
        <v>TBD</v>
      </c>
      <c r="I4" s="1"/>
    </row>
    <row r="5" spans="1:9" ht="8.25" customHeight="1" x14ac:dyDescent="0.25">
      <c r="A5" s="8"/>
      <c r="B5" s="9"/>
      <c r="C5" s="10"/>
      <c r="D5" s="10"/>
      <c r="E5" s="11"/>
      <c r="F5" s="12"/>
      <c r="G5" s="12"/>
      <c r="H5" s="13"/>
      <c r="I5" s="1"/>
    </row>
    <row r="6" spans="1:9" ht="30" customHeight="1" x14ac:dyDescent="0.25">
      <c r="A6" s="73">
        <f>IF(H22="Unlimited","Refer to Section D-1.1(f) for Prepared Classification eligibility due to engine substitution",)</f>
        <v>0</v>
      </c>
      <c r="B6" s="66"/>
      <c r="C6" s="74" t="str">
        <f>IF(B3="Make Selection","Enter Car Model",IF(D3="Select","Select Car Year",IF(COUNTIF(C8:G79,"Make Selection")=0,"CLASSIFICATION COMPLETE", "UNANSWERED PROMPTS")))</f>
        <v>Enter Car Model</v>
      </c>
      <c r="D6" s="66"/>
      <c r="E6" s="14" t="str">
        <f>IF(C6="CLASSIFICATION COMPLETE",IF(H86&gt;0,H4,IF(H85&gt;0,G4,IF(H84&gt;0,F4,E4))),"Incomplete")</f>
        <v>Incomplete</v>
      </c>
      <c r="F6" s="12" t="s">
        <v>9</v>
      </c>
      <c r="G6" s="12"/>
      <c r="H6" s="75" t="s">
        <v>10</v>
      </c>
      <c r="I6" s="1"/>
    </row>
    <row r="7" spans="1:9" ht="13.2" x14ac:dyDescent="0.25">
      <c r="A7" s="8" t="s">
        <v>11</v>
      </c>
      <c r="B7" s="15"/>
      <c r="C7" s="65" t="str">
        <f>IF(C86="YES","Prepared Category due to Section A-2.4.3 Stock Performance Options","")</f>
        <v/>
      </c>
      <c r="D7" s="66"/>
      <c r="E7" s="66"/>
      <c r="F7" s="66"/>
      <c r="G7" s="66"/>
      <c r="H7" s="66"/>
      <c r="I7" s="10"/>
    </row>
    <row r="8" spans="1:9" ht="13.2" x14ac:dyDescent="0.25">
      <c r="A8" s="16">
        <v>1</v>
      </c>
      <c r="B8" s="17" t="s">
        <v>12</v>
      </c>
      <c r="C8" s="64" t="s">
        <v>3</v>
      </c>
      <c r="D8" s="62"/>
      <c r="E8" s="62"/>
      <c r="F8" s="62"/>
      <c r="G8" s="63"/>
      <c r="H8" s="1" t="str">
        <f>IF(C8="Make Selection","-",LOOKUP(C8,Modifications!C4:C5,Modifications!D4:D5))</f>
        <v>-</v>
      </c>
      <c r="I8" s="1"/>
    </row>
    <row r="9" spans="1:9" ht="13.2" x14ac:dyDescent="0.25">
      <c r="A9" s="16">
        <v>2</v>
      </c>
      <c r="B9" s="18" t="s">
        <v>13</v>
      </c>
      <c r="C9" s="64" t="s">
        <v>3</v>
      </c>
      <c r="D9" s="62"/>
      <c r="E9" s="62"/>
      <c r="F9" s="62"/>
      <c r="G9" s="63"/>
      <c r="H9" s="1" t="str">
        <f>IF(C9="Make Selection","-",LOOKUP(C9,Modifications!C7:C9,Modifications!D7:D9))</f>
        <v>-</v>
      </c>
      <c r="I9" s="1"/>
    </row>
    <row r="10" spans="1:9" ht="13.2" x14ac:dyDescent="0.25">
      <c r="A10" s="16">
        <v>3</v>
      </c>
      <c r="B10" s="18" t="s">
        <v>14</v>
      </c>
      <c r="C10" s="64" t="s">
        <v>3</v>
      </c>
      <c r="D10" s="62"/>
      <c r="E10" s="62"/>
      <c r="F10" s="62"/>
      <c r="G10" s="63"/>
      <c r="H10" s="1" t="str">
        <f>IF(C10="Make Selection","-",LOOKUP(C10,Modifications!C11:C15,Modifications!D11:D15))</f>
        <v>-</v>
      </c>
      <c r="I10" s="1"/>
    </row>
    <row r="11" spans="1:9" ht="13.2" x14ac:dyDescent="0.25">
      <c r="A11" s="16">
        <v>4</v>
      </c>
      <c r="B11" s="17" t="s">
        <v>15</v>
      </c>
      <c r="C11" s="64" t="s">
        <v>3</v>
      </c>
      <c r="D11" s="62"/>
      <c r="E11" s="62"/>
      <c r="F11" s="62"/>
      <c r="G11" s="63"/>
      <c r="H11" s="1" t="str">
        <f>IF(C11="Make Selection","-",LOOKUP(C11,Modifications!C17:C18,Modifications!D17:D18))</f>
        <v>-</v>
      </c>
      <c r="I11" s="1"/>
    </row>
    <row r="12" spans="1:9" ht="13.2" x14ac:dyDescent="0.25">
      <c r="A12" s="16">
        <v>5</v>
      </c>
      <c r="B12" s="17" t="s">
        <v>16</v>
      </c>
      <c r="C12" s="64" t="s">
        <v>3</v>
      </c>
      <c r="D12" s="62"/>
      <c r="E12" s="62"/>
      <c r="F12" s="62"/>
      <c r="G12" s="63"/>
      <c r="H12" s="1" t="str">
        <f>IF(C12="Make Selection","-",LOOKUP(C12,Modifications!C20:C21,Modifications!D20:D21))</f>
        <v>-</v>
      </c>
      <c r="I12" s="1"/>
    </row>
    <row r="13" spans="1:9" ht="13.2" x14ac:dyDescent="0.25">
      <c r="A13" s="16">
        <v>6</v>
      </c>
      <c r="B13" s="17" t="s">
        <v>17</v>
      </c>
      <c r="C13" s="64" t="s">
        <v>3</v>
      </c>
      <c r="D13" s="62"/>
      <c r="E13" s="62"/>
      <c r="F13" s="62"/>
      <c r="G13" s="63"/>
      <c r="H13" s="1" t="str">
        <f>IF(C13="Make Selection","-",LOOKUP(C13,Modifications!C23:C25,Modifications!D23:D25))</f>
        <v>-</v>
      </c>
      <c r="I13" s="1"/>
    </row>
    <row r="14" spans="1:9" ht="13.2" x14ac:dyDescent="0.25">
      <c r="A14" s="16">
        <v>7</v>
      </c>
      <c r="B14" s="17" t="s">
        <v>18</v>
      </c>
      <c r="C14" s="64" t="s">
        <v>3</v>
      </c>
      <c r="D14" s="62"/>
      <c r="E14" s="62"/>
      <c r="F14" s="62"/>
      <c r="G14" s="63"/>
      <c r="H14" s="1" t="str">
        <f>IF(C14="Make Selection","-",LOOKUP(C14,Modifications!C30:C31,Modifications!D30:D31))</f>
        <v>-</v>
      </c>
      <c r="I14" s="1"/>
    </row>
    <row r="15" spans="1:9" ht="13.2" x14ac:dyDescent="0.25">
      <c r="A15" s="16">
        <v>8</v>
      </c>
      <c r="B15" s="17" t="s">
        <v>19</v>
      </c>
      <c r="C15" s="64" t="s">
        <v>3</v>
      </c>
      <c r="D15" s="62"/>
      <c r="E15" s="62"/>
      <c r="F15" s="62"/>
      <c r="G15" s="63"/>
      <c r="H15" s="1" t="str">
        <f>IF(C15="Make Selection","-",LOOKUP(C15,Modifications!C33:C35,Modifications!D33:D35))</f>
        <v>-</v>
      </c>
      <c r="I15" s="1"/>
    </row>
    <row r="16" spans="1:9" ht="13.2" x14ac:dyDescent="0.25">
      <c r="A16" s="16">
        <v>9</v>
      </c>
      <c r="B16" s="17" t="s">
        <v>20</v>
      </c>
      <c r="C16" s="64" t="s">
        <v>3</v>
      </c>
      <c r="D16" s="62"/>
      <c r="E16" s="62"/>
      <c r="F16" s="62"/>
      <c r="G16" s="63"/>
      <c r="H16" s="1" t="str">
        <f>IF(C16="Make Selection","-",LOOKUP(C16,Modifications!C37:C42,Modifications!D37:D42))</f>
        <v>-</v>
      </c>
      <c r="I16" s="1"/>
    </row>
    <row r="17" spans="1:9" ht="13.2" x14ac:dyDescent="0.25">
      <c r="A17" s="16">
        <v>10</v>
      </c>
      <c r="B17" s="17" t="s">
        <v>21</v>
      </c>
      <c r="C17" s="64" t="s">
        <v>3</v>
      </c>
      <c r="D17" s="62"/>
      <c r="E17" s="62"/>
      <c r="F17" s="62"/>
      <c r="G17" s="63"/>
      <c r="H17" s="1" t="str">
        <f>IF(C17="Make Selection","-",LOOKUP(C17,Modifications!C44:C46,Modifications!D44:D46))</f>
        <v>-</v>
      </c>
      <c r="I17" s="1"/>
    </row>
    <row r="18" spans="1:9" ht="13.2" x14ac:dyDescent="0.25">
      <c r="A18" s="16">
        <v>11</v>
      </c>
      <c r="B18" s="17" t="s">
        <v>22</v>
      </c>
      <c r="C18" s="64" t="s">
        <v>3</v>
      </c>
      <c r="D18" s="62"/>
      <c r="E18" s="62"/>
      <c r="F18" s="62"/>
      <c r="G18" s="63"/>
      <c r="H18" s="1" t="str">
        <f>IF(C18="Make Selection","-",LOOKUP(C18,Modifications!C51:C52,Modifications!D51:D52))</f>
        <v>-</v>
      </c>
      <c r="I18" s="1"/>
    </row>
    <row r="19" spans="1:9" ht="13.2" x14ac:dyDescent="0.25">
      <c r="A19" s="16">
        <v>12</v>
      </c>
      <c r="B19" s="17" t="s">
        <v>23</v>
      </c>
      <c r="C19" s="64" t="s">
        <v>3</v>
      </c>
      <c r="D19" s="62"/>
      <c r="E19" s="62"/>
      <c r="F19" s="62"/>
      <c r="G19" s="63"/>
      <c r="H19" s="1" t="str">
        <f>IF(C19="Make Selection","-",LOOKUP(C19,Modifications!C57:C59,Modifications!D57:D59))</f>
        <v>-</v>
      </c>
      <c r="I19" s="1"/>
    </row>
    <row r="20" spans="1:9" ht="13.2" x14ac:dyDescent="0.25">
      <c r="A20" s="16">
        <v>13</v>
      </c>
      <c r="B20" s="17" t="s">
        <v>24</v>
      </c>
      <c r="C20" s="64" t="s">
        <v>3</v>
      </c>
      <c r="D20" s="62"/>
      <c r="E20" s="62"/>
      <c r="F20" s="62"/>
      <c r="G20" s="63"/>
      <c r="H20" s="1" t="str">
        <f>IF(C20="Make Selection","-",LOOKUP(C20,Modifications!C60:C63,Modifications!D60:D63))</f>
        <v>-</v>
      </c>
      <c r="I20" s="1"/>
    </row>
    <row r="21" spans="1:9" ht="13.2" x14ac:dyDescent="0.25">
      <c r="A21" s="16">
        <v>14</v>
      </c>
      <c r="B21" s="17" t="s">
        <v>25</v>
      </c>
      <c r="C21" s="64" t="s">
        <v>3</v>
      </c>
      <c r="D21" s="62"/>
      <c r="E21" s="62"/>
      <c r="F21" s="62"/>
      <c r="G21" s="63"/>
      <c r="H21" s="1" t="str">
        <f>IF(C21="Make Selection","-",LOOKUP(C21,Modifications!C65:C67,Modifications!D65:D67))</f>
        <v>-</v>
      </c>
      <c r="I21" s="1"/>
    </row>
    <row r="22" spans="1:9" ht="13.2" x14ac:dyDescent="0.25">
      <c r="A22" s="16">
        <v>15</v>
      </c>
      <c r="B22" s="17" t="s">
        <v>26</v>
      </c>
      <c r="C22" s="64" t="s">
        <v>3</v>
      </c>
      <c r="D22" s="62"/>
      <c r="E22" s="62"/>
      <c r="F22" s="62"/>
      <c r="G22" s="63"/>
      <c r="H22" s="1" t="str">
        <f>IF(C22="Make Selection","-",LOOKUP(C22,Modifications!C69:C71,Modifications!D69:D71))</f>
        <v>-</v>
      </c>
      <c r="I22" s="1"/>
    </row>
    <row r="23" spans="1:9" ht="13.2" x14ac:dyDescent="0.25">
      <c r="A23" s="16">
        <v>16</v>
      </c>
      <c r="B23" s="17" t="s">
        <v>27</v>
      </c>
      <c r="C23" s="64" t="s">
        <v>3</v>
      </c>
      <c r="D23" s="62"/>
      <c r="E23" s="62"/>
      <c r="F23" s="62"/>
      <c r="G23" s="63"/>
      <c r="H23" s="1" t="str">
        <f>IF(C23="Make Selection","-",LOOKUP(C23,Modifications!C73:C75,Modifications!D73:D75))</f>
        <v>-</v>
      </c>
      <c r="I23" s="1"/>
    </row>
    <row r="24" spans="1:9" ht="13.2" x14ac:dyDescent="0.25">
      <c r="A24" s="16">
        <v>17</v>
      </c>
      <c r="B24" s="17" t="s">
        <v>28</v>
      </c>
      <c r="C24" s="64" t="s">
        <v>3</v>
      </c>
      <c r="D24" s="62"/>
      <c r="E24" s="62"/>
      <c r="F24" s="62"/>
      <c r="G24" s="63"/>
      <c r="H24" s="1" t="str">
        <f>IF(C24="Make Selection","-",LOOKUP(C24,Modifications!C77:C78,Modifications!D77:D78))</f>
        <v>-</v>
      </c>
      <c r="I24" s="1"/>
    </row>
    <row r="25" spans="1:9" ht="13.2" x14ac:dyDescent="0.25">
      <c r="A25" s="16">
        <v>18</v>
      </c>
      <c r="B25" s="17" t="s">
        <v>29</v>
      </c>
      <c r="C25" s="64" t="s">
        <v>3</v>
      </c>
      <c r="D25" s="62"/>
      <c r="E25" s="62"/>
      <c r="F25" s="62"/>
      <c r="G25" s="63"/>
      <c r="H25" s="1" t="str">
        <f>IF(C25="Make Selection","-",LOOKUP(C25,Modifications!C80:C84,Modifications!D80:D84))</f>
        <v>-</v>
      </c>
      <c r="I25" s="1"/>
    </row>
    <row r="26" spans="1:9" ht="13.2" x14ac:dyDescent="0.25">
      <c r="A26" s="8" t="s">
        <v>30</v>
      </c>
      <c r="B26" s="9"/>
      <c r="C26" s="65"/>
      <c r="D26" s="66"/>
      <c r="E26" s="66"/>
      <c r="F26" s="66"/>
      <c r="G26" s="66"/>
      <c r="H26" s="1"/>
      <c r="I26" s="1"/>
    </row>
    <row r="27" spans="1:9" ht="13.2" x14ac:dyDescent="0.25">
      <c r="A27" s="16">
        <v>19</v>
      </c>
      <c r="B27" s="17" t="s">
        <v>31</v>
      </c>
      <c r="C27" s="64" t="s">
        <v>3</v>
      </c>
      <c r="D27" s="62"/>
      <c r="E27" s="62"/>
      <c r="F27" s="62"/>
      <c r="G27" s="63"/>
      <c r="H27" s="1" t="str">
        <f>IF(C27="Make Selection","-",LOOKUP(C27,Modifications!C91:C93,Modifications!D91:D93))</f>
        <v>-</v>
      </c>
      <c r="I27" s="1"/>
    </row>
    <row r="28" spans="1:9" ht="13.2" x14ac:dyDescent="0.25">
      <c r="A28" s="16">
        <v>20</v>
      </c>
      <c r="B28" s="17" t="s">
        <v>32</v>
      </c>
      <c r="C28" s="64" t="s">
        <v>3</v>
      </c>
      <c r="D28" s="62"/>
      <c r="E28" s="62"/>
      <c r="F28" s="62"/>
      <c r="G28" s="63"/>
      <c r="H28" s="1" t="str">
        <f>IF(C28="Make Selection","-",LOOKUP(C28,Modifications!C99:C101,Modifications!D99:D101))</f>
        <v>-</v>
      </c>
      <c r="I28" s="1"/>
    </row>
    <row r="29" spans="1:9" ht="13.2" x14ac:dyDescent="0.25">
      <c r="A29" s="16">
        <v>21</v>
      </c>
      <c r="B29" s="17" t="s">
        <v>33</v>
      </c>
      <c r="C29" s="64" t="s">
        <v>3</v>
      </c>
      <c r="D29" s="62"/>
      <c r="E29" s="62"/>
      <c r="F29" s="62"/>
      <c r="G29" s="63"/>
      <c r="H29" s="1" t="str">
        <f>IF(C29="Make Selection","-",LOOKUP(C29,Modifications!C103:C105,Modifications!D103:D105))</f>
        <v>-</v>
      </c>
      <c r="I29" s="1"/>
    </row>
    <row r="30" spans="1:9" ht="13.2" x14ac:dyDescent="0.25">
      <c r="A30" s="16">
        <v>22</v>
      </c>
      <c r="B30" s="17" t="s">
        <v>34</v>
      </c>
      <c r="C30" s="64" t="s">
        <v>3</v>
      </c>
      <c r="D30" s="62"/>
      <c r="E30" s="62"/>
      <c r="F30" s="62"/>
      <c r="G30" s="63"/>
      <c r="H30" s="1" t="str">
        <f>IF(C30="Make Selection","-",LOOKUP(C30,Modifications!C107:C108,Modifications!D107:D108))</f>
        <v>-</v>
      </c>
      <c r="I30" s="1"/>
    </row>
    <row r="31" spans="1:9" ht="13.2" x14ac:dyDescent="0.25">
      <c r="A31" s="16">
        <v>23</v>
      </c>
      <c r="B31" s="17" t="s">
        <v>35</v>
      </c>
      <c r="C31" s="64" t="s">
        <v>3</v>
      </c>
      <c r="D31" s="62"/>
      <c r="E31" s="62"/>
      <c r="F31" s="62"/>
      <c r="G31" s="63"/>
      <c r="H31" s="1" t="str">
        <f>IF(C31="Make Selection","-",LOOKUP(C31,Modifications!C110:C111,Modifications!D110:D111))</f>
        <v>-</v>
      </c>
      <c r="I31" s="1"/>
    </row>
    <row r="32" spans="1:9" ht="13.2" x14ac:dyDescent="0.25">
      <c r="A32" s="16">
        <v>24</v>
      </c>
      <c r="B32" s="17" t="s">
        <v>36</v>
      </c>
      <c r="C32" s="64" t="s">
        <v>3</v>
      </c>
      <c r="D32" s="62"/>
      <c r="E32" s="62"/>
      <c r="F32" s="62"/>
      <c r="G32" s="63"/>
      <c r="H32" s="1" t="str">
        <f>IF(C32="Make Selection","-",LOOKUP(C32,Modifications!C113:C115,Modifications!D113:D115))</f>
        <v>-</v>
      </c>
      <c r="I32" s="1"/>
    </row>
    <row r="33" spans="1:9" ht="13.2" x14ac:dyDescent="0.25">
      <c r="A33" s="16">
        <v>25</v>
      </c>
      <c r="B33" s="17" t="s">
        <v>37</v>
      </c>
      <c r="C33" s="64" t="s">
        <v>3</v>
      </c>
      <c r="D33" s="62"/>
      <c r="E33" s="62"/>
      <c r="F33" s="62"/>
      <c r="G33" s="63"/>
      <c r="H33" s="1" t="str">
        <f>IF(C33="Make Selection","-",LOOKUP(C33,Modifications!C117:C118,Modifications!D117:D118))</f>
        <v>-</v>
      </c>
      <c r="I33" s="1"/>
    </row>
    <row r="34" spans="1:9" ht="13.2" x14ac:dyDescent="0.25">
      <c r="A34" s="16">
        <v>26</v>
      </c>
      <c r="B34" s="17" t="s">
        <v>38</v>
      </c>
      <c r="C34" s="64" t="s">
        <v>3</v>
      </c>
      <c r="D34" s="62"/>
      <c r="E34" s="62"/>
      <c r="F34" s="62"/>
      <c r="G34" s="63"/>
      <c r="H34" s="1" t="str">
        <f>IF(C34="Make Selection","-",LOOKUP(C34,Modifications!C120:C124,Modifications!D120:D124))</f>
        <v>-</v>
      </c>
      <c r="I34" s="1"/>
    </row>
    <row r="35" spans="1:9" ht="13.2" x14ac:dyDescent="0.25">
      <c r="A35" s="16">
        <v>27</v>
      </c>
      <c r="B35" s="17" t="s">
        <v>39</v>
      </c>
      <c r="C35" s="64" t="s">
        <v>3</v>
      </c>
      <c r="D35" s="62"/>
      <c r="E35" s="62"/>
      <c r="F35" s="62"/>
      <c r="G35" s="63"/>
      <c r="H35" s="1" t="str">
        <f>IF(C35="Make Selection","-",LOOKUP(C35,Modifications!C126:C128,Modifications!D126:D128))</f>
        <v>-</v>
      </c>
      <c r="I35" s="1"/>
    </row>
    <row r="36" spans="1:9" ht="13.2" x14ac:dyDescent="0.25">
      <c r="A36" s="16">
        <v>28</v>
      </c>
      <c r="B36" s="17" t="s">
        <v>40</v>
      </c>
      <c r="C36" s="64" t="s">
        <v>3</v>
      </c>
      <c r="D36" s="62"/>
      <c r="E36" s="62"/>
      <c r="F36" s="62"/>
      <c r="G36" s="63"/>
      <c r="H36" s="1" t="str">
        <f>IF(C36="Make Selection","-",LOOKUP(C36,Modifications!C133:C134,Modifications!D133:D134))</f>
        <v>-</v>
      </c>
      <c r="I36" s="1"/>
    </row>
    <row r="37" spans="1:9" ht="26.4" x14ac:dyDescent="0.25">
      <c r="A37" s="16">
        <v>29</v>
      </c>
      <c r="B37" s="17" t="s">
        <v>41</v>
      </c>
      <c r="C37" s="64" t="s">
        <v>3</v>
      </c>
      <c r="D37" s="62"/>
      <c r="E37" s="62"/>
      <c r="F37" s="62"/>
      <c r="G37" s="63"/>
      <c r="H37" s="1" t="str">
        <f>IF(C37="Make Selection","-",LOOKUP(C37,Modifications!C148:C150,Modifications!D148:D150))</f>
        <v>-</v>
      </c>
      <c r="I37" s="1"/>
    </row>
    <row r="38" spans="1:9" ht="13.2" x14ac:dyDescent="0.25">
      <c r="A38" s="16">
        <v>30</v>
      </c>
      <c r="B38" s="17" t="s">
        <v>42</v>
      </c>
      <c r="C38" s="64" t="s">
        <v>3</v>
      </c>
      <c r="D38" s="62"/>
      <c r="E38" s="62"/>
      <c r="F38" s="62"/>
      <c r="G38" s="63"/>
      <c r="H38" s="1" t="str">
        <f>IF(C38="Make Selection","-",LOOKUP(C38,Modifications!C152:C153,Modifications!D152:D153))</f>
        <v>-</v>
      </c>
      <c r="I38" s="1"/>
    </row>
    <row r="39" spans="1:9" ht="13.2" x14ac:dyDescent="0.25">
      <c r="A39" s="16">
        <v>31</v>
      </c>
      <c r="B39" s="19" t="s">
        <v>43</v>
      </c>
      <c r="C39" s="64" t="s">
        <v>3</v>
      </c>
      <c r="D39" s="62"/>
      <c r="E39" s="62"/>
      <c r="F39" s="62"/>
      <c r="G39" s="63"/>
      <c r="H39" s="1" t="str">
        <f>IF(C39="Make Selection","-",LOOKUP(C39,Modifications!C155:C156,Modifications!D155:D156))</f>
        <v>-</v>
      </c>
      <c r="I39" s="1"/>
    </row>
    <row r="40" spans="1:9" ht="13.2" x14ac:dyDescent="0.25">
      <c r="A40" s="8" t="s">
        <v>44</v>
      </c>
      <c r="B40" s="9"/>
      <c r="C40" s="65"/>
      <c r="D40" s="66"/>
      <c r="E40" s="66"/>
      <c r="F40" s="66"/>
      <c r="G40" s="66"/>
      <c r="H40" s="1"/>
      <c r="I40" s="1"/>
    </row>
    <row r="41" spans="1:9" ht="13.2" x14ac:dyDescent="0.25">
      <c r="A41" s="16">
        <v>32</v>
      </c>
      <c r="B41" s="17" t="s">
        <v>44</v>
      </c>
      <c r="C41" s="64" t="s">
        <v>3</v>
      </c>
      <c r="D41" s="62"/>
      <c r="E41" s="62"/>
      <c r="F41" s="62"/>
      <c r="G41" s="63"/>
      <c r="H41" s="1" t="str">
        <f>IF(C41="Make Selection","-",LOOKUP(C41,Modifications!C160:C161,Modifications!D160:D161))</f>
        <v>-</v>
      </c>
      <c r="I41" s="1"/>
    </row>
    <row r="42" spans="1:9" ht="13.2" x14ac:dyDescent="0.25">
      <c r="A42" s="16">
        <v>33</v>
      </c>
      <c r="B42" s="17" t="s">
        <v>45</v>
      </c>
      <c r="C42" s="64" t="s">
        <v>3</v>
      </c>
      <c r="D42" s="62"/>
      <c r="E42" s="62"/>
      <c r="F42" s="62"/>
      <c r="G42" s="63"/>
      <c r="H42" s="1" t="str">
        <f>IF(C42="Make Selection","-",LOOKUP(C42,Modifications!C163:C164,Modifications!D163:D164))</f>
        <v>-</v>
      </c>
      <c r="I42" s="1"/>
    </row>
    <row r="43" spans="1:9" ht="13.2" x14ac:dyDescent="0.25">
      <c r="A43" s="16">
        <v>34</v>
      </c>
      <c r="B43" s="17" t="s">
        <v>46</v>
      </c>
      <c r="C43" s="64" t="s">
        <v>3</v>
      </c>
      <c r="D43" s="62"/>
      <c r="E43" s="62"/>
      <c r="F43" s="62"/>
      <c r="G43" s="63"/>
      <c r="H43" s="1" t="str">
        <f>IF(C43="Make Selection","-",LOOKUP(C43,Modifications!C166:C167,Modifications!D166:D167))</f>
        <v>-</v>
      </c>
      <c r="I43" s="1"/>
    </row>
    <row r="44" spans="1:9" ht="13.2" x14ac:dyDescent="0.25">
      <c r="A44" s="16">
        <v>35</v>
      </c>
      <c r="B44" s="17" t="s">
        <v>47</v>
      </c>
      <c r="C44" s="64" t="s">
        <v>3</v>
      </c>
      <c r="D44" s="62"/>
      <c r="E44" s="62"/>
      <c r="F44" s="62"/>
      <c r="G44" s="63"/>
      <c r="H44" s="1" t="str">
        <f>IF(C44="Make Selection","-",LOOKUP(C44,Modifications!C169:C171,Modifications!D169:D171))</f>
        <v>-</v>
      </c>
      <c r="I44" s="1"/>
    </row>
    <row r="45" spans="1:9" ht="13.2" x14ac:dyDescent="0.25">
      <c r="A45" s="16">
        <v>36</v>
      </c>
      <c r="B45" s="17" t="s">
        <v>48</v>
      </c>
      <c r="C45" s="64" t="s">
        <v>3</v>
      </c>
      <c r="D45" s="62"/>
      <c r="E45" s="62"/>
      <c r="F45" s="62"/>
      <c r="G45" s="63"/>
      <c r="H45" s="1" t="str">
        <f>IF(C45="Make Selection","-",LOOKUP(C45,Modifications!C173:C175,Modifications!D173:D175))</f>
        <v>-</v>
      </c>
      <c r="I45" s="1"/>
    </row>
    <row r="46" spans="1:9" ht="13.2" x14ac:dyDescent="0.25">
      <c r="A46" s="16">
        <v>37</v>
      </c>
      <c r="B46" s="17" t="s">
        <v>49</v>
      </c>
      <c r="C46" s="64" t="s">
        <v>3</v>
      </c>
      <c r="D46" s="62"/>
      <c r="E46" s="62"/>
      <c r="F46" s="62"/>
      <c r="G46" s="63"/>
      <c r="H46" s="1" t="str">
        <f>IF(C46="Make Selection","-",LOOKUP(C46,Modifications!C177:C179,Modifications!D177:D179))</f>
        <v>-</v>
      </c>
      <c r="I46" s="1"/>
    </row>
    <row r="47" spans="1:9" ht="13.2" x14ac:dyDescent="0.25">
      <c r="A47" s="8" t="s">
        <v>50</v>
      </c>
      <c r="B47" s="9"/>
      <c r="C47" s="65"/>
      <c r="D47" s="66"/>
      <c r="E47" s="66"/>
      <c r="F47" s="66"/>
      <c r="G47" s="66"/>
      <c r="H47" s="1"/>
      <c r="I47" s="1"/>
    </row>
    <row r="48" spans="1:9" ht="13.2" x14ac:dyDescent="0.25">
      <c r="A48" s="16">
        <v>38</v>
      </c>
      <c r="B48" s="17" t="s">
        <v>51</v>
      </c>
      <c r="C48" s="76" t="s">
        <v>3</v>
      </c>
      <c r="D48" s="62"/>
      <c r="E48" s="62"/>
      <c r="F48" s="62"/>
      <c r="G48" s="63"/>
      <c r="H48" s="1" t="str">
        <f>IF(C48="Make Selection","-",LOOKUP(C48,Modifications!C183:C184,Modifications!D183:D184))</f>
        <v>-</v>
      </c>
      <c r="I48" s="1"/>
    </row>
    <row r="49" spans="1:9" ht="13.8" x14ac:dyDescent="0.25">
      <c r="A49" s="16">
        <v>39</v>
      </c>
      <c r="B49" s="17" t="s">
        <v>52</v>
      </c>
      <c r="C49" s="61" t="s">
        <v>3</v>
      </c>
      <c r="D49" s="62"/>
      <c r="E49" s="62"/>
      <c r="F49" s="62"/>
      <c r="G49" s="63"/>
      <c r="H49" s="1"/>
      <c r="I49" s="1"/>
    </row>
    <row r="50" spans="1:9" ht="13.8" x14ac:dyDescent="0.25">
      <c r="A50" s="16">
        <v>40</v>
      </c>
      <c r="B50" s="17" t="s">
        <v>53</v>
      </c>
      <c r="C50" s="61" t="s">
        <v>3</v>
      </c>
      <c r="D50" s="62"/>
      <c r="E50" s="62"/>
      <c r="F50" s="62"/>
      <c r="G50" s="63"/>
      <c r="H50" s="1"/>
      <c r="I50" s="1"/>
    </row>
    <row r="51" spans="1:9" ht="13.2" x14ac:dyDescent="0.25">
      <c r="A51" s="16">
        <v>41</v>
      </c>
      <c r="B51" s="17" t="s">
        <v>54</v>
      </c>
      <c r="C51" s="64" t="s">
        <v>3</v>
      </c>
      <c r="D51" s="62"/>
      <c r="E51" s="62"/>
      <c r="F51" s="62"/>
      <c r="G51" s="63"/>
      <c r="H51" s="1" t="str">
        <f>IF(C51="Make Selection","-",LOOKUP(C51,Modifications!C186:C189,Modifications!D186:D189))</f>
        <v>-</v>
      </c>
      <c r="I51" s="1"/>
    </row>
    <row r="52" spans="1:9" ht="13.2" x14ac:dyDescent="0.25">
      <c r="A52" s="8" t="s">
        <v>55</v>
      </c>
      <c r="B52" s="9"/>
      <c r="C52" s="65"/>
      <c r="D52" s="66"/>
      <c r="E52" s="66"/>
      <c r="F52" s="66"/>
      <c r="G52" s="66"/>
      <c r="H52" s="1"/>
      <c r="I52" s="1"/>
    </row>
    <row r="53" spans="1:9" ht="13.2" x14ac:dyDescent="0.25">
      <c r="A53" s="16">
        <v>42</v>
      </c>
      <c r="B53" s="17" t="s">
        <v>56</v>
      </c>
      <c r="C53" s="64" t="s">
        <v>3</v>
      </c>
      <c r="D53" s="62"/>
      <c r="E53" s="62"/>
      <c r="F53" s="62"/>
      <c r="G53" s="63"/>
      <c r="H53" s="1" t="str">
        <f>IF(C53="Make Selection","-",LOOKUP(C53,Modifications!C193:C195,Modifications!D193:D195))</f>
        <v>-</v>
      </c>
      <c r="I53" s="1"/>
    </row>
    <row r="54" spans="1:9" ht="13.2" x14ac:dyDescent="0.25">
      <c r="A54" s="16">
        <v>43</v>
      </c>
      <c r="B54" s="17" t="s">
        <v>57</v>
      </c>
      <c r="C54" s="64" t="s">
        <v>3</v>
      </c>
      <c r="D54" s="62"/>
      <c r="E54" s="62"/>
      <c r="F54" s="62"/>
      <c r="G54" s="63"/>
      <c r="H54" s="1" t="str">
        <f>IF(C54="Make Selection","-",LOOKUP(C54,Modifications!C197:C198,Modifications!D197:D198))</f>
        <v>-</v>
      </c>
      <c r="I54" s="1"/>
    </row>
    <row r="55" spans="1:9" ht="13.2" x14ac:dyDescent="0.25">
      <c r="A55" s="16">
        <v>44</v>
      </c>
      <c r="B55" s="17" t="s">
        <v>58</v>
      </c>
      <c r="C55" s="64" t="s">
        <v>3</v>
      </c>
      <c r="D55" s="62"/>
      <c r="E55" s="62"/>
      <c r="F55" s="62"/>
      <c r="G55" s="63"/>
      <c r="H55" s="1" t="str">
        <f>IF(C55="Make Selection","-",LOOKUP(C55,Modifications!C200:C201,Modifications!D200:D201))</f>
        <v>-</v>
      </c>
      <c r="I55" s="1"/>
    </row>
    <row r="56" spans="1:9" ht="13.2" x14ac:dyDescent="0.25">
      <c r="A56" s="16">
        <v>45</v>
      </c>
      <c r="B56" s="17" t="s">
        <v>59</v>
      </c>
      <c r="C56" s="64" t="s">
        <v>3</v>
      </c>
      <c r="D56" s="62"/>
      <c r="E56" s="62"/>
      <c r="F56" s="62"/>
      <c r="G56" s="63"/>
      <c r="H56" s="1" t="str">
        <f>IF(C56="Make Selection","-",LOOKUP(C56,Modifications!C203:C204,Modifications!D203:D204))</f>
        <v>-</v>
      </c>
      <c r="I56" s="1"/>
    </row>
    <row r="57" spans="1:9" ht="13.2" x14ac:dyDescent="0.25">
      <c r="A57" s="16">
        <v>46</v>
      </c>
      <c r="B57" s="17" t="s">
        <v>60</v>
      </c>
      <c r="C57" s="64" t="s">
        <v>3</v>
      </c>
      <c r="D57" s="62"/>
      <c r="E57" s="62"/>
      <c r="F57" s="62"/>
      <c r="G57" s="63"/>
      <c r="H57" s="1" t="str">
        <f>IF(C57="Make Selection","-",LOOKUP(C57,Modifications!C206:C208,Modifications!D206:D208))</f>
        <v>-</v>
      </c>
      <c r="I57" s="1"/>
    </row>
    <row r="58" spans="1:9" ht="13.2" x14ac:dyDescent="0.25">
      <c r="A58" s="16">
        <v>47</v>
      </c>
      <c r="B58" s="17" t="s">
        <v>61</v>
      </c>
      <c r="C58" s="64" t="s">
        <v>3</v>
      </c>
      <c r="D58" s="62"/>
      <c r="E58" s="62"/>
      <c r="F58" s="62"/>
      <c r="G58" s="63"/>
      <c r="H58" s="1" t="str">
        <f>IF(C58="Make Selection","-",LOOKUP(C58,Modifications!C210:C211,Modifications!D210:D211))</f>
        <v>-</v>
      </c>
      <c r="I58" s="1"/>
    </row>
    <row r="59" spans="1:9" ht="13.2" x14ac:dyDescent="0.25">
      <c r="A59" s="8" t="s">
        <v>62</v>
      </c>
      <c r="B59" s="9"/>
      <c r="C59" s="65"/>
      <c r="D59" s="66"/>
      <c r="E59" s="66"/>
      <c r="F59" s="66"/>
      <c r="G59" s="66"/>
      <c r="H59" s="1"/>
      <c r="I59" s="1"/>
    </row>
    <row r="60" spans="1:9" ht="13.2" x14ac:dyDescent="0.25">
      <c r="A60" s="16">
        <v>48</v>
      </c>
      <c r="B60" s="17" t="s">
        <v>63</v>
      </c>
      <c r="C60" s="64" t="s">
        <v>3</v>
      </c>
      <c r="D60" s="62"/>
      <c r="E60" s="62"/>
      <c r="F60" s="62"/>
      <c r="G60" s="63"/>
      <c r="H60" s="1" t="str">
        <f>IF(C60="Make Selection","-",LOOKUP(C60,Modifications!C215:C218,Modifications!D215:D218))</f>
        <v>-</v>
      </c>
      <c r="I60" s="1"/>
    </row>
    <row r="61" spans="1:9" ht="13.2" x14ac:dyDescent="0.25">
      <c r="A61" s="16">
        <v>49</v>
      </c>
      <c r="B61" s="17" t="s">
        <v>64</v>
      </c>
      <c r="C61" s="64" t="s">
        <v>3</v>
      </c>
      <c r="D61" s="62"/>
      <c r="E61" s="62"/>
      <c r="F61" s="62"/>
      <c r="G61" s="63"/>
      <c r="H61" s="1" t="str">
        <f>IF(C61="Make Selection","-",LOOKUP(C61,Modifications!C220:C222,Modifications!D220:D222))</f>
        <v>-</v>
      </c>
      <c r="I61" s="1"/>
    </row>
    <row r="62" spans="1:9" ht="13.2" x14ac:dyDescent="0.25">
      <c r="A62" s="16">
        <v>50</v>
      </c>
      <c r="B62" s="17" t="s">
        <v>65</v>
      </c>
      <c r="C62" s="64" t="s">
        <v>3</v>
      </c>
      <c r="D62" s="62"/>
      <c r="E62" s="62"/>
      <c r="F62" s="62"/>
      <c r="G62" s="63"/>
      <c r="H62" s="1" t="str">
        <f>IF(C62="Make Selection","-",LOOKUP(C62,Modifications!C224:C229,Modifications!D224:D229))</f>
        <v>-</v>
      </c>
      <c r="I62" s="1"/>
    </row>
    <row r="63" spans="1:9" ht="13.2" x14ac:dyDescent="0.25">
      <c r="A63" s="16">
        <v>51</v>
      </c>
      <c r="B63" s="17" t="s">
        <v>66</v>
      </c>
      <c r="C63" s="64" t="s">
        <v>3</v>
      </c>
      <c r="D63" s="62"/>
      <c r="E63" s="62"/>
      <c r="F63" s="62"/>
      <c r="G63" s="63"/>
      <c r="H63" s="1" t="str">
        <f>IF(C63="Make Selection","-",LOOKUP(C63,Modifications!C231:C234,Modifications!D231:D234))</f>
        <v>-</v>
      </c>
      <c r="I63" s="1"/>
    </row>
    <row r="64" spans="1:9" ht="13.2" x14ac:dyDescent="0.25">
      <c r="A64" s="16">
        <v>52</v>
      </c>
      <c r="B64" s="17" t="s">
        <v>67</v>
      </c>
      <c r="C64" s="64" t="s">
        <v>3</v>
      </c>
      <c r="D64" s="62"/>
      <c r="E64" s="62"/>
      <c r="F64" s="62"/>
      <c r="G64" s="63"/>
      <c r="H64" s="1" t="str">
        <f>IF(C64="Make Selection","-",LOOKUP(C64,Modifications!C235:C237,Modifications!D235:D237))</f>
        <v>-</v>
      </c>
      <c r="I64" s="1"/>
    </row>
    <row r="65" spans="1:9" ht="13.2" x14ac:dyDescent="0.25">
      <c r="A65" s="16">
        <v>53</v>
      </c>
      <c r="B65" s="17" t="s">
        <v>68</v>
      </c>
      <c r="C65" s="64" t="s">
        <v>3</v>
      </c>
      <c r="D65" s="62"/>
      <c r="E65" s="62"/>
      <c r="F65" s="62"/>
      <c r="G65" s="63"/>
      <c r="H65" s="1" t="str">
        <f>IF(C65="Make Selection","-",LOOKUP(C65,Modifications!C239:C241,Modifications!D239:D241))</f>
        <v>-</v>
      </c>
      <c r="I65" s="1"/>
    </row>
    <row r="66" spans="1:9" ht="13.2" x14ac:dyDescent="0.25">
      <c r="A66" s="16">
        <v>54</v>
      </c>
      <c r="B66" s="17" t="s">
        <v>69</v>
      </c>
      <c r="C66" s="64" t="s">
        <v>3</v>
      </c>
      <c r="D66" s="62"/>
      <c r="E66" s="62"/>
      <c r="F66" s="62"/>
      <c r="G66" s="63"/>
      <c r="H66" s="1" t="str">
        <f>IF(C66="Make Selection","-",LOOKUP(C66,Modifications!C243:C247,Modifications!D243:D247))</f>
        <v>-</v>
      </c>
      <c r="I66" s="1"/>
    </row>
    <row r="67" spans="1:9" ht="13.2" x14ac:dyDescent="0.25">
      <c r="A67" s="16">
        <v>55</v>
      </c>
      <c r="B67" s="17" t="s">
        <v>70</v>
      </c>
      <c r="C67" s="64" t="s">
        <v>3</v>
      </c>
      <c r="D67" s="62"/>
      <c r="E67" s="62"/>
      <c r="F67" s="62"/>
      <c r="G67" s="63"/>
      <c r="H67" s="1" t="str">
        <f>IF(C67="Make Selection","-",LOOKUP(C67,Modifications!C249:C250,Modifications!D249:D250))</f>
        <v>-</v>
      </c>
      <c r="I67" s="1"/>
    </row>
    <row r="68" spans="1:9" ht="13.2" x14ac:dyDescent="0.25">
      <c r="A68" s="16">
        <v>56</v>
      </c>
      <c r="B68" s="17" t="s">
        <v>71</v>
      </c>
      <c r="C68" s="64" t="s">
        <v>3</v>
      </c>
      <c r="D68" s="62"/>
      <c r="E68" s="62"/>
      <c r="F68" s="62"/>
      <c r="G68" s="63"/>
      <c r="H68" s="1" t="str">
        <f>IF(C68="Make Selection","-",LOOKUP(C68,Modifications!C252:C254,Modifications!D252:D254))</f>
        <v>-</v>
      </c>
      <c r="I68" s="1"/>
    </row>
    <row r="69" spans="1:9" ht="13.2" x14ac:dyDescent="0.25">
      <c r="A69" s="16">
        <v>57</v>
      </c>
      <c r="B69" s="17" t="s">
        <v>72</v>
      </c>
      <c r="C69" s="64" t="s">
        <v>3</v>
      </c>
      <c r="D69" s="62"/>
      <c r="E69" s="62"/>
      <c r="F69" s="62"/>
      <c r="G69" s="63"/>
      <c r="H69" s="1" t="str">
        <f>IF(C69="Make Selection","-",LOOKUP(C69,Modifications!C256:C257,Modifications!D256:D257))</f>
        <v>-</v>
      </c>
      <c r="I69" s="1"/>
    </row>
    <row r="70" spans="1:9" ht="13.2" x14ac:dyDescent="0.25">
      <c r="A70" s="16">
        <v>58</v>
      </c>
      <c r="B70" s="17" t="s">
        <v>73</v>
      </c>
      <c r="C70" s="64" t="s">
        <v>3</v>
      </c>
      <c r="D70" s="62"/>
      <c r="E70" s="62"/>
      <c r="F70" s="62"/>
      <c r="G70" s="63"/>
      <c r="H70" s="1" t="str">
        <f>IF(C70="Make Selection","-",LOOKUP(C70,Modifications!C259:C260,Modifications!D259:D260))</f>
        <v>-</v>
      </c>
      <c r="I70" s="1"/>
    </row>
    <row r="71" spans="1:9" ht="13.2" x14ac:dyDescent="0.25">
      <c r="A71" s="8" t="s">
        <v>74</v>
      </c>
      <c r="B71" s="9"/>
      <c r="C71" s="65"/>
      <c r="D71" s="66"/>
      <c r="E71" s="66"/>
      <c r="F71" s="66"/>
      <c r="G71" s="66"/>
      <c r="H71" s="1"/>
      <c r="I71" s="1"/>
    </row>
    <row r="72" spans="1:9" ht="13.2" x14ac:dyDescent="0.25">
      <c r="A72" s="16">
        <v>59</v>
      </c>
      <c r="B72" s="17" t="s">
        <v>75</v>
      </c>
      <c r="C72" s="64" t="s">
        <v>3</v>
      </c>
      <c r="D72" s="62"/>
      <c r="E72" s="62"/>
      <c r="F72" s="62"/>
      <c r="G72" s="63"/>
      <c r="H72" s="1" t="str">
        <f>IF(C72="Make Selection","-",LOOKUP(C72,Modifications!C264:C268,Modifications!D264:D268))</f>
        <v>-</v>
      </c>
      <c r="I72" s="1"/>
    </row>
    <row r="73" spans="1:9" ht="13.2" x14ac:dyDescent="0.25">
      <c r="A73" s="16">
        <v>60</v>
      </c>
      <c r="B73" s="17" t="s">
        <v>76</v>
      </c>
      <c r="C73" s="64" t="s">
        <v>3</v>
      </c>
      <c r="D73" s="62"/>
      <c r="E73" s="62"/>
      <c r="F73" s="62"/>
      <c r="G73" s="63"/>
      <c r="H73" s="1" t="str">
        <f>IF(C73="Make Selection","-",LOOKUP(C73,Modifications!C270:C271,Modifications!D270:D271))</f>
        <v>-</v>
      </c>
      <c r="I73" s="1"/>
    </row>
    <row r="74" spans="1:9" ht="13.2" x14ac:dyDescent="0.25">
      <c r="A74" s="16">
        <v>61</v>
      </c>
      <c r="B74" s="17" t="s">
        <v>77</v>
      </c>
      <c r="C74" s="64" t="s">
        <v>3</v>
      </c>
      <c r="D74" s="62"/>
      <c r="E74" s="62"/>
      <c r="F74" s="62"/>
      <c r="G74" s="63"/>
      <c r="H74" s="1" t="str">
        <f>IF(C74="Make Selection","-",LOOKUP(C74,Modifications!C273:C274,Modifications!D273:D274))</f>
        <v>-</v>
      </c>
      <c r="I74" s="1"/>
    </row>
    <row r="75" spans="1:9" ht="13.2" x14ac:dyDescent="0.25">
      <c r="A75" s="16">
        <v>62</v>
      </c>
      <c r="B75" s="17" t="s">
        <v>78</v>
      </c>
      <c r="C75" s="64" t="s">
        <v>3</v>
      </c>
      <c r="D75" s="62"/>
      <c r="E75" s="62"/>
      <c r="F75" s="62"/>
      <c r="G75" s="63"/>
      <c r="H75" s="1" t="str">
        <f>IF(C75="Make Selection","-",LOOKUP(C75,Modifications!C276:C277,Modifications!D276:D277))</f>
        <v>-</v>
      </c>
      <c r="I75" s="1"/>
    </row>
    <row r="76" spans="1:9" ht="13.2" x14ac:dyDescent="0.25">
      <c r="A76" s="16">
        <v>63</v>
      </c>
      <c r="B76" s="17" t="s">
        <v>79</v>
      </c>
      <c r="C76" s="64" t="s">
        <v>3</v>
      </c>
      <c r="D76" s="62"/>
      <c r="E76" s="62"/>
      <c r="F76" s="62"/>
      <c r="G76" s="63"/>
      <c r="H76" s="1" t="str">
        <f>IF(C76="Make Selection","-",LOOKUP(C76,Modifications!C279:C280,Modifications!D279:D280))</f>
        <v>-</v>
      </c>
      <c r="I76" s="1"/>
    </row>
    <row r="77" spans="1:9" ht="13.2" x14ac:dyDescent="0.25">
      <c r="A77" s="16">
        <v>64</v>
      </c>
      <c r="B77" s="17" t="s">
        <v>80</v>
      </c>
      <c r="C77" s="64" t="s">
        <v>3</v>
      </c>
      <c r="D77" s="62"/>
      <c r="E77" s="62"/>
      <c r="F77" s="62"/>
      <c r="G77" s="63"/>
      <c r="H77" s="1" t="str">
        <f>IF(C77="Make Selection","-",LOOKUP(C77,Modifications!C282:C284,Modifications!D282:D284))</f>
        <v>-</v>
      </c>
      <c r="I77" s="1"/>
    </row>
    <row r="78" spans="1:9" ht="13.2" x14ac:dyDescent="0.25">
      <c r="A78" s="8" t="s">
        <v>81</v>
      </c>
      <c r="B78" s="9"/>
      <c r="C78" s="65"/>
      <c r="D78" s="66"/>
      <c r="E78" s="66"/>
      <c r="F78" s="66"/>
      <c r="G78" s="66"/>
      <c r="H78" s="1"/>
      <c r="I78" s="10"/>
    </row>
    <row r="79" spans="1:9" ht="13.2" x14ac:dyDescent="0.25">
      <c r="A79" s="16">
        <v>65</v>
      </c>
      <c r="B79" s="17" t="s">
        <v>82</v>
      </c>
      <c r="C79" s="64" t="s">
        <v>3</v>
      </c>
      <c r="D79" s="62"/>
      <c r="E79" s="62"/>
      <c r="F79" s="62"/>
      <c r="G79" s="63"/>
      <c r="H79" s="1" t="str">
        <f>IF(C79="Make Selection","-",LOOKUP(C79,Modifications!C287:C288,Modifications!D287:D288))</f>
        <v>-</v>
      </c>
      <c r="I79" s="10"/>
    </row>
    <row r="80" spans="1:9" ht="13.2" x14ac:dyDescent="0.25">
      <c r="A80" s="67"/>
      <c r="B80" s="66"/>
      <c r="C80" s="68" t="str">
        <f>IF(H79="Unlimited", "Please contact a Rules Committee representative for clarification","")</f>
        <v/>
      </c>
      <c r="D80" s="62"/>
      <c r="E80" s="62"/>
      <c r="F80" s="62"/>
      <c r="G80" s="63"/>
      <c r="H80" s="1"/>
      <c r="I80" s="1"/>
    </row>
    <row r="81" spans="1:9" ht="15.6" x14ac:dyDescent="0.25">
      <c r="A81" s="20"/>
      <c r="B81" s="21"/>
      <c r="C81" s="22"/>
      <c r="D81" s="23"/>
      <c r="E81" s="23"/>
      <c r="F81" s="12"/>
      <c r="G81" s="12"/>
      <c r="H81" s="1"/>
      <c r="I81" s="1"/>
    </row>
    <row r="82" spans="1:9" ht="13.2" hidden="1" x14ac:dyDescent="0.25">
      <c r="A82" s="24" t="s">
        <v>83</v>
      </c>
      <c r="B82" s="25"/>
      <c r="C82" s="26"/>
      <c r="D82" s="69" t="s">
        <v>84</v>
      </c>
      <c r="E82" s="66"/>
      <c r="F82" s="27"/>
      <c r="G82" s="27"/>
      <c r="H82" s="28"/>
      <c r="I82" s="1"/>
    </row>
    <row r="83" spans="1:9" ht="13.2" hidden="1" x14ac:dyDescent="0.25">
      <c r="A83" s="27"/>
      <c r="B83" s="25" t="s">
        <v>85</v>
      </c>
      <c r="C83" s="26" t="str">
        <f>IF(B3="Make Selection","TBD",IF(C22="Make Selection",LOOKUP(B3,'Car Models'!C3:C116,'Car Models'!J3:J115),LOOKUP(C22,Modifications!C69:C71,Modifications!E69:E71)))</f>
        <v>TBD</v>
      </c>
      <c r="D83" s="66"/>
      <c r="E83" s="66"/>
      <c r="F83" s="27"/>
      <c r="G83" s="27" t="s">
        <v>86</v>
      </c>
      <c r="H83" s="28">
        <f>COUNTIF($H$8:$H$79,G83)</f>
        <v>0</v>
      </c>
      <c r="I83" s="1"/>
    </row>
    <row r="84" spans="1:9" ht="13.2" hidden="1" x14ac:dyDescent="0.25">
      <c r="A84" s="27"/>
      <c r="B84" s="25" t="s">
        <v>87</v>
      </c>
      <c r="C84" s="29" t="b">
        <f>AND(OR(F4="O-03",F4="O-04",F4="O-05",F4="O-06"),OR(C72="a) Manual",C72="c) Tiptronic",C72="d) Sportomatic"))</f>
        <v>0</v>
      </c>
      <c r="D84" s="66"/>
      <c r="E84" s="66"/>
      <c r="F84" s="27"/>
      <c r="G84" s="27" t="s">
        <v>88</v>
      </c>
      <c r="H84" s="28">
        <f>COUNTIF($H$8:$H$79,G84)+IF(E4="--",100,0)+IF(C86=FALSE,200,0)</f>
        <v>200</v>
      </c>
      <c r="I84" s="1"/>
    </row>
    <row r="85" spans="1:9" ht="13.2" hidden="1" x14ac:dyDescent="0.25">
      <c r="A85" s="27"/>
      <c r="B85" s="25" t="s">
        <v>89</v>
      </c>
      <c r="C85" s="26" t="b">
        <f>AND(H86=0,-1+COUNTIF($H$8:$H$79,G85)&lt;=0,C84=TRUE,H25="As-Delivered")</f>
        <v>0</v>
      </c>
      <c r="D85" s="66"/>
      <c r="E85" s="66"/>
      <c r="F85" s="27"/>
      <c r="G85" s="27" t="s">
        <v>90</v>
      </c>
      <c r="H85" s="28">
        <f>COUNTIF($H$8:$H$79,G85)+IF(C85=TRUE,-1,0)+IF(F4="--",200,0)</f>
        <v>0</v>
      </c>
      <c r="I85" s="1"/>
    </row>
    <row r="86" spans="1:9" ht="13.2" hidden="1" x14ac:dyDescent="0.25">
      <c r="A86" s="27"/>
      <c r="B86" s="25" t="s">
        <v>91</v>
      </c>
      <c r="C86" s="26" t="b">
        <f>AND(D3&gt;=2011,H83=63)</f>
        <v>0</v>
      </c>
      <c r="D86" s="66"/>
      <c r="E86" s="66"/>
      <c r="F86" s="27"/>
      <c r="G86" s="27" t="s">
        <v>92</v>
      </c>
      <c r="H86" s="28">
        <f>COUNTIF($H$8:$H$79,G86)</f>
        <v>0</v>
      </c>
      <c r="I86" s="1"/>
    </row>
    <row r="87" spans="1:9" ht="13.2" hidden="1" x14ac:dyDescent="0.25">
      <c r="A87" s="27"/>
      <c r="B87" s="30"/>
      <c r="C87" s="31"/>
      <c r="D87" s="66"/>
      <c r="E87" s="66"/>
      <c r="F87" s="27"/>
      <c r="G87" s="27"/>
      <c r="H87" s="28"/>
      <c r="I87" s="1"/>
    </row>
    <row r="88" spans="1:9" ht="13.2" hidden="1" x14ac:dyDescent="0.25">
      <c r="A88" s="12"/>
      <c r="B88" s="32"/>
      <c r="C88" s="33"/>
      <c r="D88" s="33"/>
      <c r="E88" s="12"/>
      <c r="F88" s="12"/>
      <c r="G88" s="12"/>
      <c r="H88" s="1"/>
      <c r="I88" s="1"/>
    </row>
  </sheetData>
  <mergeCells count="82">
    <mergeCell ref="C48:G48"/>
    <mergeCell ref="C49:G49"/>
    <mergeCell ref="C43:G43"/>
    <mergeCell ref="C44:G44"/>
    <mergeCell ref="C45:G45"/>
    <mergeCell ref="C46:G46"/>
    <mergeCell ref="C47:G47"/>
    <mergeCell ref="C38:G38"/>
    <mergeCell ref="C39:G39"/>
    <mergeCell ref="C40:G40"/>
    <mergeCell ref="C41:G41"/>
    <mergeCell ref="C42:G42"/>
    <mergeCell ref="C33:G33"/>
    <mergeCell ref="C34:G34"/>
    <mergeCell ref="C35:G35"/>
    <mergeCell ref="C36:G36"/>
    <mergeCell ref="C37:G37"/>
    <mergeCell ref="C28:G28"/>
    <mergeCell ref="C29:G29"/>
    <mergeCell ref="C30:G30"/>
    <mergeCell ref="C31:G31"/>
    <mergeCell ref="C32:G32"/>
    <mergeCell ref="C23:G23"/>
    <mergeCell ref="C24:G24"/>
    <mergeCell ref="C25:G25"/>
    <mergeCell ref="C26:G26"/>
    <mergeCell ref="C27:G27"/>
    <mergeCell ref="C18:G18"/>
    <mergeCell ref="C19:G19"/>
    <mergeCell ref="C20:G20"/>
    <mergeCell ref="C21:G21"/>
    <mergeCell ref="C22:G22"/>
    <mergeCell ref="C13:G13"/>
    <mergeCell ref="C14:G14"/>
    <mergeCell ref="C15:G15"/>
    <mergeCell ref="C16:G16"/>
    <mergeCell ref="C17:G17"/>
    <mergeCell ref="C8:G8"/>
    <mergeCell ref="C9:G9"/>
    <mergeCell ref="C10:G10"/>
    <mergeCell ref="C11:G11"/>
    <mergeCell ref="C12:G12"/>
    <mergeCell ref="A1:C2"/>
    <mergeCell ref="D1:H2"/>
    <mergeCell ref="E3:H3"/>
    <mergeCell ref="A6:B6"/>
    <mergeCell ref="C6:D6"/>
    <mergeCell ref="H6:H7"/>
    <mergeCell ref="C7:G7"/>
    <mergeCell ref="D82:E87"/>
    <mergeCell ref="C71:G71"/>
    <mergeCell ref="C72:G72"/>
    <mergeCell ref="C73:G73"/>
    <mergeCell ref="C74:G74"/>
    <mergeCell ref="C75:G75"/>
    <mergeCell ref="C76:G76"/>
    <mergeCell ref="C77:G77"/>
    <mergeCell ref="C70:G70"/>
    <mergeCell ref="C78:G78"/>
    <mergeCell ref="C79:G79"/>
    <mergeCell ref="A80:B80"/>
    <mergeCell ref="C80:G80"/>
    <mergeCell ref="C65:G65"/>
    <mergeCell ref="C66:G66"/>
    <mergeCell ref="C67:G67"/>
    <mergeCell ref="C68:G68"/>
    <mergeCell ref="C69:G69"/>
    <mergeCell ref="C60:G60"/>
    <mergeCell ref="C61:G61"/>
    <mergeCell ref="C62:G62"/>
    <mergeCell ref="C63:G63"/>
    <mergeCell ref="C64:G64"/>
    <mergeCell ref="C55:G55"/>
    <mergeCell ref="C56:G56"/>
    <mergeCell ref="C57:G57"/>
    <mergeCell ref="C58:G58"/>
    <mergeCell ref="C59:G59"/>
    <mergeCell ref="C50:G50"/>
    <mergeCell ref="C51:G51"/>
    <mergeCell ref="C52:G52"/>
    <mergeCell ref="C53:G53"/>
    <mergeCell ref="C54:G54"/>
  </mergeCells>
  <conditionalFormatting sqref="C5:D6">
    <cfRule type="cellIs" dxfId="8" priority="1" operator="equal">
      <formula>"CLASSIFICATION COMPLETE"</formula>
    </cfRule>
    <cfRule type="cellIs" dxfId="7" priority="2" operator="equal">
      <formula>"UNANSWERED PROMPTS"</formula>
    </cfRule>
    <cfRule type="cellIs" dxfId="6" priority="8" operator="equal">
      <formula>"Enter Car Model"</formula>
    </cfRule>
    <cfRule type="cellIs" dxfId="5" priority="9" operator="equal">
      <formula>"Select Car Year"</formula>
    </cfRule>
  </conditionalFormatting>
  <conditionalFormatting sqref="C7:G7">
    <cfRule type="notContainsBlanks" dxfId="4" priority="7">
      <formula>LEN(TRIM(C7))&gt;0</formula>
    </cfRule>
  </conditionalFormatting>
  <conditionalFormatting sqref="C80:G80">
    <cfRule type="notContainsBlanks" dxfId="3" priority="6">
      <formula>LEN(TRIM(C80))&gt;0</formula>
    </cfRule>
  </conditionalFormatting>
  <conditionalFormatting sqref="H8:H77 H79">
    <cfRule type="cellIs" dxfId="2" priority="3" operator="equal">
      <formula>"Optioned"</formula>
    </cfRule>
    <cfRule type="cellIs" dxfId="1" priority="4" operator="equal">
      <formula>"Prepared"</formula>
    </cfRule>
    <cfRule type="cellIs" dxfId="0" priority="5" operator="equal">
      <formula>"Unlimited"</formula>
    </cfRule>
  </conditionalFormatting>
  <printOptions horizontalCentered="1" gridLines="1"/>
  <pageMargins left="0.25" right="0.25" top="0.75" bottom="0.75" header="0" footer="0"/>
  <pageSetup pageOrder="overThenDown" orientation="portrait"/>
  <extLst>
    <ext xmlns:x14="http://schemas.microsoft.com/office/spreadsheetml/2009/9/main" uri="{CCE6A557-97BC-4b89-ADB6-D9C93CAAB3DF}">
      <x14:dataValidations xmlns:xm="http://schemas.microsoft.com/office/excel/2006/main" count="66">
        <x14:dataValidation type="list" allowBlank="1" xr:uid="{00000000-0002-0000-0000-000000000000}">
          <x14:formula1>
            <xm:f>Modifications!$C$258:$C$260</xm:f>
          </x14:formula1>
          <xm:sqref>C70</xm:sqref>
        </x14:dataValidation>
        <x14:dataValidation type="list" allowBlank="1" xr:uid="{00000000-0002-0000-0000-000001000000}">
          <x14:formula1>
            <xm:f>Modifications!$C$251:$C$254</xm:f>
          </x14:formula1>
          <xm:sqref>C68</xm:sqref>
        </x14:dataValidation>
        <x14:dataValidation type="list" allowBlank="1" xr:uid="{00000000-0002-0000-0000-000002000000}">
          <x14:formula1>
            <xm:f>Modifications!$C$168:$C$171</xm:f>
          </x14:formula1>
          <xm:sqref>C44</xm:sqref>
        </x14:dataValidation>
        <x14:dataValidation type="list" allowBlank="1" xr:uid="{00000000-0002-0000-0000-000003000000}">
          <x14:formula1>
            <xm:f>Modifications!$C$43:$C$46</xm:f>
          </x14:formula1>
          <xm:sqref>C17</xm:sqref>
        </x14:dataValidation>
        <x14:dataValidation type="list" allowBlank="1" xr:uid="{00000000-0002-0000-0000-000004000000}">
          <x14:formula1>
            <xm:f>Modifications!$C$281:$C$284</xm:f>
          </x14:formula1>
          <xm:sqref>C77</xm:sqref>
        </x14:dataValidation>
        <x14:dataValidation type="list" allowBlank="1" xr:uid="{00000000-0002-0000-0000-000005000000}">
          <x14:formula1>
            <xm:f>Modifications!$C$132:$C$134</xm:f>
          </x14:formula1>
          <xm:sqref>C36</xm:sqref>
        </x14:dataValidation>
        <x14:dataValidation type="list" allowBlank="1" xr:uid="{00000000-0002-0000-0000-000006000000}">
          <x14:formula1>
            <xm:f>Modifications!$C$64:$C$67</xm:f>
          </x14:formula1>
          <xm:sqref>C21</xm:sqref>
        </x14:dataValidation>
        <x14:dataValidation type="list" allowBlank="1" xr:uid="{00000000-0002-0000-0000-000007000000}">
          <x14:formula1>
            <xm:f>Modifications!$C$68:$C$71</xm:f>
          </x14:formula1>
          <xm:sqref>C22</xm:sqref>
        </x14:dataValidation>
        <x14:dataValidation type="list" allowBlank="1" xr:uid="{00000000-0002-0000-0000-000008000000}">
          <x14:formula1>
            <xm:f>Modifications!$C$162:$C$164</xm:f>
          </x14:formula1>
          <xm:sqref>C42</xm:sqref>
        </x14:dataValidation>
        <x14:dataValidation type="list" allowBlank="1" xr:uid="{00000000-0002-0000-0000-000009000000}">
          <x14:formula1>
            <xm:f>Modifications!$C$60:$C$63</xm:f>
          </x14:formula1>
          <xm:sqref>C20</xm:sqref>
        </x14:dataValidation>
        <x14:dataValidation type="list" allowBlank="1" xr:uid="{00000000-0002-0000-0000-00000A000000}">
          <x14:formula1>
            <xm:f>Modifications!$C$3:$C$5</xm:f>
          </x14:formula1>
          <xm:sqref>C8</xm:sqref>
        </x14:dataValidation>
        <x14:dataValidation type="list" allowBlank="1" xr:uid="{00000000-0002-0000-0000-00000B000000}">
          <x14:formula1>
            <xm:f>Modifications!$C$36:$C$42</xm:f>
          </x14:formula1>
          <xm:sqref>C16</xm:sqref>
        </x14:dataValidation>
        <x14:dataValidation type="list" allowBlank="1" xr:uid="{00000000-0002-0000-0000-00000C000000}">
          <x14:formula1>
            <xm:f>Modifications!$C$147:$C$150</xm:f>
          </x14:formula1>
          <xm:sqref>C37</xm:sqref>
        </x14:dataValidation>
        <x14:dataValidation type="list" allowBlank="1" xr:uid="{00000000-0002-0000-0000-00000D000000}">
          <x14:formula1>
            <xm:f>Modifications!$C$22:$C$25</xm:f>
          </x14:formula1>
          <xm:sqref>C13</xm:sqref>
        </x14:dataValidation>
        <x14:dataValidation type="list" allowBlank="1" xr:uid="{00000000-0002-0000-0000-00000E000000}">
          <x14:formula1>
            <xm:f>Modifications!$C$230:$C$234</xm:f>
          </x14:formula1>
          <xm:sqref>C63</xm:sqref>
        </x14:dataValidation>
        <x14:dataValidation type="list" allowBlank="1" xr:uid="{00000000-0002-0000-0000-00000F000000}">
          <x14:formula1>
            <xm:f>Modifications!$C$278:$C$280</xm:f>
          </x14:formula1>
          <xm:sqref>C76</xm:sqref>
        </x14:dataValidation>
        <x14:dataValidation type="list" allowBlank="1" xr:uid="{00000000-0002-0000-0000-000010000000}">
          <x14:formula1>
            <xm:f>Modifications!$C$219:$C$222</xm:f>
          </x14:formula1>
          <xm:sqref>C61</xm:sqref>
        </x14:dataValidation>
        <x14:dataValidation type="list" allowBlank="1" xr:uid="{00000000-0002-0000-0000-000011000000}">
          <x14:formula1>
            <xm:f>Modifications!$C$272:$C$274</xm:f>
          </x14:formula1>
          <xm:sqref>C74</xm:sqref>
        </x14:dataValidation>
        <x14:dataValidation type="list" allowBlank="1" xr:uid="{00000000-0002-0000-0000-000012000000}">
          <x14:formula1>
            <xm:f>Modifications!$C$56:$C$59</xm:f>
          </x14:formula1>
          <xm:sqref>C19</xm:sqref>
        </x14:dataValidation>
        <x14:dataValidation type="list" allowBlank="1" xr:uid="{00000000-0002-0000-0000-000013000000}">
          <x14:formula1>
            <xm:f>Modifications!$C$255:$C$257</xm:f>
          </x14:formula1>
          <xm:sqref>C69</xm:sqref>
        </x14:dataValidation>
        <x14:dataValidation type="list" allowBlank="1" xr:uid="{00000000-0002-0000-0000-000014000000}">
          <x14:formula1>
            <xm:f>Modifications!$C$106:$C$108</xm:f>
          </x14:formula1>
          <xm:sqref>C30</xm:sqref>
        </x14:dataValidation>
        <x14:dataValidation type="list" allowBlank="1" xr:uid="{00000000-0002-0000-0000-000015000000}">
          <x14:formula1>
            <xm:f>Modifications!$C$112:$C$115</xm:f>
          </x14:formula1>
          <xm:sqref>C32</xm:sqref>
        </x14:dataValidation>
        <x14:dataValidation type="list" allowBlank="1" xr:uid="{00000000-0002-0000-0000-000016000000}">
          <x14:formula1>
            <xm:f>Modifications!$C$202:$C$204</xm:f>
          </x14:formula1>
          <xm:sqref>C56</xm:sqref>
        </x14:dataValidation>
        <x14:dataValidation type="list" allowBlank="1" xr:uid="{00000000-0002-0000-0000-000017000000}">
          <x14:formula1>
            <xm:f>Modifications!$C$98:$C$101</xm:f>
          </x14:formula1>
          <xm:sqref>C28</xm:sqref>
        </x14:dataValidation>
        <x14:dataValidation type="list" allowBlank="1" xr:uid="{00000000-0002-0000-0000-000018000000}">
          <x14:formula1>
            <xm:f>Modifications!$C$50:$C$52</xm:f>
          </x14:formula1>
          <xm:sqref>C18</xm:sqref>
        </x14:dataValidation>
        <x14:dataValidation type="list" allowBlank="1" showErrorMessage="1" xr:uid="{00000000-0002-0000-0000-000019000000}">
          <x14:formula1>
            <xm:f>Modifications!$F$2:$F$80</xm:f>
          </x14:formula1>
          <xm:sqref>D3</xm:sqref>
        </x14:dataValidation>
        <x14:dataValidation type="list" allowBlank="1" xr:uid="{00000000-0002-0000-0000-00001A000000}">
          <x14:formula1>
            <xm:f>Modifications!$C$223:$C$229</xm:f>
          </x14:formula1>
          <xm:sqref>C62</xm:sqref>
        </x14:dataValidation>
        <x14:dataValidation type="list" allowBlank="1" xr:uid="{00000000-0002-0000-0000-00001B000000}">
          <x14:formula1>
            <xm:f>Modifications!$C$238:$C$241</xm:f>
          </x14:formula1>
          <xm:sqref>C65</xm:sqref>
        </x14:dataValidation>
        <x14:dataValidation type="list" allowBlank="1" xr:uid="{00000000-0002-0000-0000-00001C000000}">
          <x14:formula1>
            <xm:f>Modifications!$C$185:$C$189</xm:f>
          </x14:formula1>
          <xm:sqref>C51</xm:sqref>
        </x14:dataValidation>
        <x14:dataValidation type="list" allowBlank="1" showErrorMessage="1" xr:uid="{00000000-0002-0000-0000-00001D000000}">
          <x14:formula1>
            <xm:f>'Car Models'!$B$3:$B$116</xm:f>
          </x14:formula1>
          <xm:sqref>B3</xm:sqref>
        </x14:dataValidation>
        <x14:dataValidation type="list" allowBlank="1" xr:uid="{00000000-0002-0000-0000-00001E000000}">
          <x14:formula1>
            <xm:f>Modifications!$C$154:$C$156</xm:f>
          </x14:formula1>
          <xm:sqref>C39</xm:sqref>
        </x14:dataValidation>
        <x14:dataValidation type="list" allowBlank="1" xr:uid="{00000000-0002-0000-0000-00001F000000}">
          <x14:formula1>
            <xm:f>Modifications!$C$76:$C$78</xm:f>
          </x14:formula1>
          <xm:sqref>C24</xm:sqref>
        </x14:dataValidation>
        <x14:dataValidation type="list" allowBlank="1" xr:uid="{00000000-0002-0000-0000-000020000000}">
          <x14:formula1>
            <xm:f>Modifications!$C$172:$C$175</xm:f>
          </x14:formula1>
          <xm:sqref>C45</xm:sqref>
        </x14:dataValidation>
        <x14:dataValidation type="list" allowBlank="1" xr:uid="{00000000-0002-0000-0000-000021000000}">
          <x14:formula1>
            <xm:f>Modifications!$F$182:$F$199</xm:f>
          </x14:formula1>
          <xm:sqref>C49:C50</xm:sqref>
        </x14:dataValidation>
        <x14:dataValidation type="list" allowBlank="1" xr:uid="{00000000-0002-0000-0000-000022000000}">
          <x14:formula1>
            <xm:f>Modifications!$C$286:$C$288</xm:f>
          </x14:formula1>
          <xm:sqref>C79</xm:sqref>
        </x14:dataValidation>
        <x14:dataValidation type="list" allowBlank="1" xr:uid="{00000000-0002-0000-0000-000023000000}">
          <x14:formula1>
            <xm:f>Modifications!$C$196:$C$198</xm:f>
          </x14:formula1>
          <xm:sqref>C54</xm:sqref>
        </x14:dataValidation>
        <x14:dataValidation type="list" allowBlank="1" xr:uid="{00000000-0002-0000-0000-000024000000}">
          <x14:formula1>
            <xm:f>Modifications!$C$32:$C$35</xm:f>
          </x14:formula1>
          <xm:sqref>C15</xm:sqref>
        </x14:dataValidation>
        <x14:dataValidation type="list" allowBlank="1" xr:uid="{00000000-0002-0000-0000-000025000000}">
          <x14:formula1>
            <xm:f>Modifications!$C$102:$C$105</xm:f>
          </x14:formula1>
          <xm:sqref>C29</xm:sqref>
        </x14:dataValidation>
        <x14:dataValidation type="list" allowBlank="1" xr:uid="{00000000-0002-0000-0000-000026000000}">
          <x14:formula1>
            <xm:f>Modifications!$C$263:$C$268</xm:f>
          </x14:formula1>
          <xm:sqref>C72</xm:sqref>
        </x14:dataValidation>
        <x14:dataValidation type="list" allowBlank="1" xr:uid="{00000000-0002-0000-0000-000027000000}">
          <x14:formula1>
            <xm:f>Modifications!$C$275:$C$277</xm:f>
          </x14:formula1>
          <xm:sqref>C75</xm:sqref>
        </x14:dataValidation>
        <x14:dataValidation type="list" allowBlank="1" xr:uid="{00000000-0002-0000-0000-000028000000}">
          <x14:formula1>
            <xm:f>Modifications!$C$269:$C$271</xm:f>
          </x14:formula1>
          <xm:sqref>C73</xm:sqref>
        </x14:dataValidation>
        <x14:dataValidation type="list" allowBlank="1" xr:uid="{00000000-0002-0000-0000-000029000000}">
          <x14:formula1>
            <xm:f>Modifications!$C$205:$C$208</xm:f>
          </x14:formula1>
          <xm:sqref>C57</xm:sqref>
        </x14:dataValidation>
        <x14:dataValidation type="list" allowBlank="1" xr:uid="{00000000-0002-0000-0000-00002A000000}">
          <x14:formula1>
            <xm:f>Modifications!$C$6:$C$9</xm:f>
          </x14:formula1>
          <xm:sqref>C9</xm:sqref>
        </x14:dataValidation>
        <x14:dataValidation type="list" allowBlank="1" xr:uid="{00000000-0002-0000-0000-00002B000000}">
          <x14:formula1>
            <xm:f>Modifications!$C$10:$C$15</xm:f>
          </x14:formula1>
          <xm:sqref>C10</xm:sqref>
        </x14:dataValidation>
        <x14:dataValidation type="list" allowBlank="1" xr:uid="{00000000-0002-0000-0000-00002C000000}">
          <x14:formula1>
            <xm:f>Modifications!$C$90:$C$93</xm:f>
          </x14:formula1>
          <xm:sqref>C27</xm:sqref>
        </x14:dataValidation>
        <x14:dataValidation type="list" allowBlank="1" xr:uid="{00000000-0002-0000-0000-00002D000000}">
          <x14:formula1>
            <xm:f>Modifications!$C$214:$C$218</xm:f>
          </x14:formula1>
          <xm:sqref>C60</xm:sqref>
        </x14:dataValidation>
        <x14:dataValidation type="list" allowBlank="1" xr:uid="{00000000-0002-0000-0000-00002E000000}">
          <x14:formula1>
            <xm:f>Modifications!$C$79:$C$84</xm:f>
          </x14:formula1>
          <xm:sqref>C25</xm:sqref>
        </x14:dataValidation>
        <x14:dataValidation type="list" allowBlank="1" xr:uid="{00000000-0002-0000-0000-00002F000000}">
          <x14:formula1>
            <xm:f>Modifications!$C$16:$C$18</xm:f>
          </x14:formula1>
          <xm:sqref>C11</xm:sqref>
        </x14:dataValidation>
        <x14:dataValidation type="list" allowBlank="1" xr:uid="{00000000-0002-0000-0000-000030000000}">
          <x14:formula1>
            <xm:f>Modifications!$C$29:$C$31</xm:f>
          </x14:formula1>
          <xm:sqref>C14</xm:sqref>
        </x14:dataValidation>
        <x14:dataValidation type="list" allowBlank="1" xr:uid="{00000000-0002-0000-0000-000031000000}">
          <x14:formula1>
            <xm:f>Modifications!$C$192:$C$195</xm:f>
          </x14:formula1>
          <xm:sqref>C53</xm:sqref>
        </x14:dataValidation>
        <x14:dataValidation type="list" allowBlank="1" xr:uid="{00000000-0002-0000-0000-000032000000}">
          <x14:formula1>
            <xm:f>Modifications!$C$109:$C$111</xm:f>
          </x14:formula1>
          <xm:sqref>C31</xm:sqref>
        </x14:dataValidation>
        <x14:dataValidation type="list" allowBlank="1" xr:uid="{00000000-0002-0000-0000-000033000000}">
          <x14:formula1>
            <xm:f>Modifications!$C$116:$C$118</xm:f>
          </x14:formula1>
          <xm:sqref>C33</xm:sqref>
        </x14:dataValidation>
        <x14:dataValidation type="list" allowBlank="1" xr:uid="{00000000-0002-0000-0000-000034000000}">
          <x14:formula1>
            <xm:f>Modifications!$C$199:$C$201</xm:f>
          </x14:formula1>
          <xm:sqref>C55</xm:sqref>
        </x14:dataValidation>
        <x14:dataValidation type="list" allowBlank="1" xr:uid="{00000000-0002-0000-0000-000035000000}">
          <x14:formula1>
            <xm:f>Modifications!$C$151:$C$153</xm:f>
          </x14:formula1>
          <xm:sqref>C38</xm:sqref>
        </x14:dataValidation>
        <x14:dataValidation type="list" allowBlank="1" xr:uid="{00000000-0002-0000-0000-000036000000}">
          <x14:formula1>
            <xm:f>Modifications!$C$159:$C$161</xm:f>
          </x14:formula1>
          <xm:sqref>C41</xm:sqref>
        </x14:dataValidation>
        <x14:dataValidation type="list" allowBlank="1" xr:uid="{00000000-0002-0000-0000-000037000000}">
          <x14:formula1>
            <xm:f>Modifications!$C$176:$C$179</xm:f>
          </x14:formula1>
          <xm:sqref>C46</xm:sqref>
        </x14:dataValidation>
        <x14:dataValidation type="list" allowBlank="1" xr:uid="{00000000-0002-0000-0000-000038000000}">
          <x14:formula1>
            <xm:f>Modifications!$C$119:$C$124</xm:f>
          </x14:formula1>
          <xm:sqref>C34</xm:sqref>
        </x14:dataValidation>
        <x14:dataValidation type="list" allowBlank="1" xr:uid="{00000000-0002-0000-0000-000039000000}">
          <x14:formula1>
            <xm:f>Modifications!$C$242:$C$247</xm:f>
          </x14:formula1>
          <xm:sqref>C66</xm:sqref>
        </x14:dataValidation>
        <x14:dataValidation type="list" allowBlank="1" xr:uid="{00000000-0002-0000-0000-00003A000000}">
          <x14:formula1>
            <xm:f>Modifications!$C$182:$C$184</xm:f>
          </x14:formula1>
          <xm:sqref>C48</xm:sqref>
        </x14:dataValidation>
        <x14:dataValidation type="list" allowBlank="1" xr:uid="{00000000-0002-0000-0000-00003B000000}">
          <x14:formula1>
            <xm:f>Modifications!$C$248:$C$250</xm:f>
          </x14:formula1>
          <xm:sqref>C67</xm:sqref>
        </x14:dataValidation>
        <x14:dataValidation type="list" allowBlank="1" xr:uid="{00000000-0002-0000-0000-00003C000000}">
          <x14:formula1>
            <xm:f>Modifications!$C$72:$C$75</xm:f>
          </x14:formula1>
          <xm:sqref>C23</xm:sqref>
        </x14:dataValidation>
        <x14:dataValidation type="list" allowBlank="1" xr:uid="{00000000-0002-0000-0000-00003D000000}">
          <x14:formula1>
            <xm:f>Modifications!$C$165:$C$167</xm:f>
          </x14:formula1>
          <xm:sqref>C43</xm:sqref>
        </x14:dataValidation>
        <x14:dataValidation type="list" allowBlank="1" xr:uid="{00000000-0002-0000-0000-00003E000000}">
          <x14:formula1>
            <xm:f>Modifications!$C$209:$C$211</xm:f>
          </x14:formula1>
          <xm:sqref>C58</xm:sqref>
        </x14:dataValidation>
        <x14:dataValidation type="list" allowBlank="1" xr:uid="{00000000-0002-0000-0000-00003F000000}">
          <x14:formula1>
            <xm:f>Modifications!$C$19:$C$21</xm:f>
          </x14:formula1>
          <xm:sqref>C12</xm:sqref>
        </x14:dataValidation>
        <x14:dataValidation type="list" allowBlank="1" xr:uid="{00000000-0002-0000-0000-000040000000}">
          <x14:formula1>
            <xm:f>Modifications!$C$125:$C$128</xm:f>
          </x14:formula1>
          <xm:sqref>C35</xm:sqref>
        </x14:dataValidation>
        <x14:dataValidation type="list" allowBlank="1" xr:uid="{00000000-0002-0000-0000-000041000000}">
          <x14:formula1>
            <xm:f>Modifications!$C$235:$C$237</xm:f>
          </x14:formula1>
          <xm:sqref>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47"/>
  <sheetViews>
    <sheetView workbookViewId="0"/>
  </sheetViews>
  <sheetFormatPr defaultColWidth="12.6640625" defaultRowHeight="15.75" customHeight="1" x14ac:dyDescent="0.25"/>
  <cols>
    <col min="1" max="1" width="20.21875" customWidth="1"/>
    <col min="2" max="3" width="37.6640625" customWidth="1"/>
  </cols>
  <sheetData>
    <row r="1" spans="1:11" x14ac:dyDescent="0.25">
      <c r="A1" s="77" t="s">
        <v>93</v>
      </c>
      <c r="B1" s="66"/>
      <c r="C1" s="78"/>
      <c r="D1" s="66"/>
      <c r="E1" s="66"/>
      <c r="F1" s="66"/>
      <c r="G1" s="66"/>
      <c r="H1" s="66"/>
      <c r="I1" s="66"/>
      <c r="J1" s="66"/>
    </row>
    <row r="2" spans="1:11" x14ac:dyDescent="0.25">
      <c r="A2" s="34" t="s">
        <v>94</v>
      </c>
      <c r="B2" s="35" t="s">
        <v>95</v>
      </c>
      <c r="C2" s="35" t="s">
        <v>95</v>
      </c>
      <c r="D2" s="35" t="s">
        <v>96</v>
      </c>
      <c r="E2" s="35" t="s">
        <v>97</v>
      </c>
      <c r="F2" s="36" t="s">
        <v>98</v>
      </c>
      <c r="G2" s="37" t="s">
        <v>99</v>
      </c>
      <c r="H2" s="35" t="s">
        <v>88</v>
      </c>
      <c r="I2" s="35" t="s">
        <v>90</v>
      </c>
      <c r="J2" s="38" t="s">
        <v>92</v>
      </c>
      <c r="K2" s="39" t="s">
        <v>11</v>
      </c>
    </row>
    <row r="3" spans="1:11" x14ac:dyDescent="0.25">
      <c r="A3" s="34"/>
      <c r="B3" s="40" t="s">
        <v>3</v>
      </c>
      <c r="C3" s="41" t="s">
        <v>100</v>
      </c>
      <c r="D3" s="42">
        <v>1900</v>
      </c>
      <c r="E3" s="42">
        <v>70</v>
      </c>
      <c r="F3" s="43">
        <f t="shared" ref="F3:F31" si="0">D3/E3</f>
        <v>27.142857142857142</v>
      </c>
      <c r="G3" s="44" t="s">
        <v>101</v>
      </c>
      <c r="H3" s="45" t="s">
        <v>102</v>
      </c>
      <c r="I3" s="45" t="s">
        <v>103</v>
      </c>
      <c r="J3" s="46" t="s">
        <v>104</v>
      </c>
      <c r="K3" s="40" t="s">
        <v>105</v>
      </c>
    </row>
    <row r="4" spans="1:11" x14ac:dyDescent="0.25">
      <c r="A4" s="34" t="s">
        <v>106</v>
      </c>
      <c r="B4" s="41" t="s">
        <v>100</v>
      </c>
      <c r="C4" s="41" t="s">
        <v>107</v>
      </c>
      <c r="D4" s="42">
        <v>2127</v>
      </c>
      <c r="E4" s="42">
        <v>102</v>
      </c>
      <c r="F4" s="43">
        <f t="shared" si="0"/>
        <v>20.852941176470587</v>
      </c>
      <c r="G4" s="44" t="s">
        <v>101</v>
      </c>
      <c r="H4" s="45" t="s">
        <v>102</v>
      </c>
      <c r="I4" s="45" t="s">
        <v>103</v>
      </c>
      <c r="J4" s="46" t="s">
        <v>104</v>
      </c>
      <c r="K4" s="40" t="s">
        <v>105</v>
      </c>
    </row>
    <row r="5" spans="1:11" x14ac:dyDescent="0.25">
      <c r="A5" s="41"/>
      <c r="B5" s="41" t="s">
        <v>107</v>
      </c>
      <c r="C5" s="41" t="s">
        <v>108</v>
      </c>
      <c r="D5" s="42">
        <v>2370</v>
      </c>
      <c r="E5" s="42">
        <v>170</v>
      </c>
      <c r="F5" s="43">
        <f t="shared" si="0"/>
        <v>13.941176470588236</v>
      </c>
      <c r="G5" s="44" t="s">
        <v>101</v>
      </c>
      <c r="H5" s="45" t="s">
        <v>109</v>
      </c>
      <c r="I5" s="45" t="s">
        <v>110</v>
      </c>
      <c r="J5" s="46" t="s">
        <v>104</v>
      </c>
      <c r="K5" s="40" t="s">
        <v>105</v>
      </c>
    </row>
    <row r="6" spans="1:11" x14ac:dyDescent="0.25">
      <c r="A6" s="41"/>
      <c r="B6" s="41" t="s">
        <v>111</v>
      </c>
      <c r="C6" s="41" t="s">
        <v>112</v>
      </c>
      <c r="D6" s="42">
        <v>2194</v>
      </c>
      <c r="E6" s="42">
        <v>110</v>
      </c>
      <c r="F6" s="43">
        <f t="shared" si="0"/>
        <v>19.945454545454545</v>
      </c>
      <c r="G6" s="44" t="s">
        <v>101</v>
      </c>
      <c r="H6" s="45" t="s">
        <v>102</v>
      </c>
      <c r="I6" s="45" t="s">
        <v>103</v>
      </c>
      <c r="J6" s="46" t="s">
        <v>104</v>
      </c>
      <c r="K6" s="40" t="s">
        <v>113</v>
      </c>
    </row>
    <row r="7" spans="1:11" x14ac:dyDescent="0.25">
      <c r="A7" s="41"/>
      <c r="B7" s="41" t="s">
        <v>112</v>
      </c>
      <c r="C7" s="41" t="s">
        <v>111</v>
      </c>
      <c r="D7" s="42">
        <v>2072</v>
      </c>
      <c r="E7" s="42">
        <v>90</v>
      </c>
      <c r="F7" s="43">
        <f t="shared" si="0"/>
        <v>23.022222222222222</v>
      </c>
      <c r="G7" s="44" t="s">
        <v>101</v>
      </c>
      <c r="H7" s="45" t="s">
        <v>102</v>
      </c>
      <c r="I7" s="45" t="s">
        <v>103</v>
      </c>
      <c r="J7" s="46" t="s">
        <v>104</v>
      </c>
      <c r="K7" s="40" t="s">
        <v>113</v>
      </c>
    </row>
    <row r="8" spans="1:11" x14ac:dyDescent="0.25">
      <c r="A8" s="41"/>
      <c r="B8" s="41" t="s">
        <v>114</v>
      </c>
      <c r="C8" s="41" t="s">
        <v>115</v>
      </c>
      <c r="D8" s="42">
        <v>3307</v>
      </c>
      <c r="E8" s="42">
        <v>375</v>
      </c>
      <c r="F8" s="43">
        <f t="shared" si="0"/>
        <v>8.8186666666666671</v>
      </c>
      <c r="G8" s="44" t="s">
        <v>101</v>
      </c>
      <c r="H8" s="45" t="s">
        <v>116</v>
      </c>
      <c r="I8" s="45" t="s">
        <v>117</v>
      </c>
      <c r="J8" s="46" t="s">
        <v>104</v>
      </c>
      <c r="K8" s="40" t="s">
        <v>105</v>
      </c>
    </row>
    <row r="9" spans="1:11" x14ac:dyDescent="0.25">
      <c r="A9" s="34" t="s">
        <v>118</v>
      </c>
      <c r="B9" s="41" t="s">
        <v>119</v>
      </c>
      <c r="C9" s="41" t="s">
        <v>114</v>
      </c>
      <c r="D9" s="42">
        <v>2127</v>
      </c>
      <c r="E9" s="42">
        <v>90</v>
      </c>
      <c r="F9" s="43">
        <f t="shared" si="0"/>
        <v>23.633333333333333</v>
      </c>
      <c r="G9" s="44" t="s">
        <v>101</v>
      </c>
      <c r="H9" s="45" t="s">
        <v>102</v>
      </c>
      <c r="I9" s="45" t="s">
        <v>103</v>
      </c>
      <c r="J9" s="46" t="s">
        <v>104</v>
      </c>
      <c r="K9" s="40" t="s">
        <v>113</v>
      </c>
    </row>
    <row r="10" spans="1:11" x14ac:dyDescent="0.25">
      <c r="A10" s="41"/>
      <c r="B10" s="41" t="s">
        <v>120</v>
      </c>
      <c r="C10" s="41" t="s">
        <v>119</v>
      </c>
      <c r="D10" s="42">
        <v>2381</v>
      </c>
      <c r="E10" s="42">
        <v>110</v>
      </c>
      <c r="F10" s="43">
        <f t="shared" si="0"/>
        <v>21.645454545454545</v>
      </c>
      <c r="G10" s="44" t="s">
        <v>101</v>
      </c>
      <c r="H10" s="45" t="s">
        <v>102</v>
      </c>
      <c r="I10" s="45" t="s">
        <v>103</v>
      </c>
      <c r="J10" s="46" t="s">
        <v>104</v>
      </c>
      <c r="K10" s="40" t="s">
        <v>121</v>
      </c>
    </row>
    <row r="11" spans="1:11" x14ac:dyDescent="0.25">
      <c r="A11" s="41"/>
      <c r="B11" s="41" t="s">
        <v>122</v>
      </c>
      <c r="C11" s="41" t="s">
        <v>123</v>
      </c>
      <c r="D11" s="42">
        <v>2750</v>
      </c>
      <c r="E11" s="42">
        <v>210</v>
      </c>
      <c r="F11" s="43">
        <f t="shared" si="0"/>
        <v>13.095238095238095</v>
      </c>
      <c r="G11" s="44" t="s">
        <v>101</v>
      </c>
      <c r="H11" s="45" t="s">
        <v>109</v>
      </c>
      <c r="I11" s="45" t="s">
        <v>110</v>
      </c>
      <c r="J11" s="46" t="s">
        <v>104</v>
      </c>
      <c r="K11" s="40" t="s">
        <v>105</v>
      </c>
    </row>
    <row r="12" spans="1:11" x14ac:dyDescent="0.25">
      <c r="A12" s="41"/>
      <c r="B12" s="41" t="s">
        <v>124</v>
      </c>
      <c r="C12" s="41" t="s">
        <v>125</v>
      </c>
      <c r="D12" s="42">
        <v>3571</v>
      </c>
      <c r="E12" s="42">
        <v>290</v>
      </c>
      <c r="F12" s="43">
        <f t="shared" si="0"/>
        <v>12.313793103448276</v>
      </c>
      <c r="G12" s="44" t="s">
        <v>101</v>
      </c>
      <c r="H12" s="45" t="s">
        <v>109</v>
      </c>
      <c r="I12" s="45" t="s">
        <v>110</v>
      </c>
      <c r="J12" s="46" t="s">
        <v>104</v>
      </c>
      <c r="K12" s="40" t="s">
        <v>121</v>
      </c>
    </row>
    <row r="13" spans="1:11" x14ac:dyDescent="0.25">
      <c r="A13" s="41"/>
      <c r="B13" s="41" t="s">
        <v>126</v>
      </c>
      <c r="C13" s="41" t="s">
        <v>122</v>
      </c>
      <c r="D13" s="42">
        <v>2450</v>
      </c>
      <c r="E13" s="42">
        <v>154</v>
      </c>
      <c r="F13" s="43">
        <f t="shared" si="0"/>
        <v>15.909090909090908</v>
      </c>
      <c r="G13" s="44" t="s">
        <v>101</v>
      </c>
      <c r="H13" s="45" t="s">
        <v>109</v>
      </c>
      <c r="I13" s="45" t="s">
        <v>110</v>
      </c>
      <c r="J13" s="46" t="s">
        <v>104</v>
      </c>
      <c r="K13" s="40" t="s">
        <v>121</v>
      </c>
    </row>
    <row r="14" spans="1:11" x14ac:dyDescent="0.25">
      <c r="A14" s="41"/>
      <c r="B14" s="41" t="s">
        <v>127</v>
      </c>
      <c r="C14" s="41" t="s">
        <v>124</v>
      </c>
      <c r="D14" s="42">
        <v>2715</v>
      </c>
      <c r="E14" s="42">
        <v>173</v>
      </c>
      <c r="F14" s="43">
        <f t="shared" si="0"/>
        <v>15.693641618497109</v>
      </c>
      <c r="G14" s="44" t="s">
        <v>101</v>
      </c>
      <c r="H14" s="45" t="s">
        <v>109</v>
      </c>
      <c r="I14" s="45" t="s">
        <v>110</v>
      </c>
      <c r="J14" s="46" t="s">
        <v>104</v>
      </c>
      <c r="K14" s="40" t="s">
        <v>121</v>
      </c>
    </row>
    <row r="15" spans="1:11" x14ac:dyDescent="0.25">
      <c r="A15" s="41"/>
      <c r="B15" s="41" t="s">
        <v>128</v>
      </c>
      <c r="C15" s="41" t="s">
        <v>127</v>
      </c>
      <c r="D15" s="42">
        <v>2998</v>
      </c>
      <c r="E15" s="42">
        <v>232</v>
      </c>
      <c r="F15" s="43">
        <f t="shared" si="0"/>
        <v>12.922413793103448</v>
      </c>
      <c r="G15" s="44" t="s">
        <v>101</v>
      </c>
      <c r="H15" s="45" t="s">
        <v>109</v>
      </c>
      <c r="I15" s="45" t="s">
        <v>110</v>
      </c>
      <c r="J15" s="46" t="s">
        <v>104</v>
      </c>
      <c r="K15" s="40" t="s">
        <v>121</v>
      </c>
    </row>
    <row r="16" spans="1:11" x14ac:dyDescent="0.25">
      <c r="A16" s="41"/>
      <c r="B16" s="41" t="s">
        <v>125</v>
      </c>
      <c r="C16" s="41" t="s">
        <v>120</v>
      </c>
      <c r="D16" s="42">
        <v>2381</v>
      </c>
      <c r="E16" s="42">
        <v>155</v>
      </c>
      <c r="F16" s="43">
        <f t="shared" si="0"/>
        <v>15.361290322580645</v>
      </c>
      <c r="G16" s="44" t="s">
        <v>101</v>
      </c>
      <c r="H16" s="45" t="s">
        <v>109</v>
      </c>
      <c r="I16" s="45" t="s">
        <v>110</v>
      </c>
      <c r="J16" s="46" t="s">
        <v>104</v>
      </c>
      <c r="K16" s="40" t="s">
        <v>121</v>
      </c>
    </row>
    <row r="17" spans="1:11" x14ac:dyDescent="0.25">
      <c r="A17" s="34">
        <v>911</v>
      </c>
      <c r="B17" s="41" t="s">
        <v>108</v>
      </c>
      <c r="C17" s="41" t="s">
        <v>126</v>
      </c>
      <c r="D17" s="42">
        <v>2932</v>
      </c>
      <c r="E17" s="42">
        <v>199</v>
      </c>
      <c r="F17" s="43">
        <f t="shared" si="0"/>
        <v>14.733668341708542</v>
      </c>
      <c r="G17" s="44" t="s">
        <v>101</v>
      </c>
      <c r="H17" s="45" t="s">
        <v>109</v>
      </c>
      <c r="I17" s="45" t="s">
        <v>110</v>
      </c>
      <c r="J17" s="46" t="s">
        <v>104</v>
      </c>
      <c r="K17" s="40" t="s">
        <v>105</v>
      </c>
    </row>
    <row r="18" spans="1:11" x14ac:dyDescent="0.25">
      <c r="A18" s="41"/>
      <c r="B18" s="41" t="s">
        <v>123</v>
      </c>
      <c r="C18" s="41" t="s">
        <v>129</v>
      </c>
      <c r="D18" s="42">
        <v>3031</v>
      </c>
      <c r="E18" s="42">
        <v>247</v>
      </c>
      <c r="F18" s="43">
        <f t="shared" si="0"/>
        <v>12.271255060728745</v>
      </c>
      <c r="G18" s="44" t="s">
        <v>101</v>
      </c>
      <c r="H18" s="45" t="s">
        <v>130</v>
      </c>
      <c r="I18" s="45" t="s">
        <v>131</v>
      </c>
      <c r="J18" s="46" t="s">
        <v>104</v>
      </c>
      <c r="K18" s="40" t="s">
        <v>105</v>
      </c>
    </row>
    <row r="19" spans="1:11" x14ac:dyDescent="0.25">
      <c r="A19" s="41"/>
      <c r="B19" s="41" t="s">
        <v>129</v>
      </c>
      <c r="C19" s="41" t="s">
        <v>128</v>
      </c>
      <c r="D19" s="42">
        <v>3100</v>
      </c>
      <c r="E19" s="42">
        <v>237</v>
      </c>
      <c r="F19" s="43">
        <f t="shared" si="0"/>
        <v>13.080168776371307</v>
      </c>
      <c r="G19" s="44" t="s">
        <v>101</v>
      </c>
      <c r="H19" s="45" t="s">
        <v>109</v>
      </c>
      <c r="I19" s="45" t="s">
        <v>110</v>
      </c>
      <c r="J19" s="46" t="s">
        <v>104</v>
      </c>
      <c r="K19" s="40" t="s">
        <v>105</v>
      </c>
    </row>
    <row r="20" spans="1:11" x14ac:dyDescent="0.25">
      <c r="A20" s="41"/>
      <c r="B20" s="41" t="s">
        <v>132</v>
      </c>
      <c r="C20" s="41" t="s">
        <v>132</v>
      </c>
      <c r="D20" s="42">
        <v>3131</v>
      </c>
      <c r="E20" s="42">
        <v>280</v>
      </c>
      <c r="F20" s="43">
        <f t="shared" si="0"/>
        <v>11.182142857142857</v>
      </c>
      <c r="G20" s="44" t="s">
        <v>101</v>
      </c>
      <c r="H20" s="45" t="s">
        <v>130</v>
      </c>
      <c r="I20" s="45" t="s">
        <v>131</v>
      </c>
      <c r="J20" s="46" t="s">
        <v>104</v>
      </c>
      <c r="K20" s="40" t="s">
        <v>105</v>
      </c>
    </row>
    <row r="21" spans="1:11" x14ac:dyDescent="0.25">
      <c r="A21" s="41"/>
      <c r="B21" s="41" t="s">
        <v>133</v>
      </c>
      <c r="C21" s="41" t="s">
        <v>134</v>
      </c>
      <c r="D21" s="42">
        <v>3500</v>
      </c>
      <c r="E21" s="42">
        <v>450</v>
      </c>
      <c r="F21" s="43">
        <f t="shared" si="0"/>
        <v>7.7777777777777777</v>
      </c>
      <c r="G21" s="44" t="s">
        <v>101</v>
      </c>
      <c r="H21" s="45" t="s">
        <v>135</v>
      </c>
      <c r="I21" s="45" t="s">
        <v>136</v>
      </c>
      <c r="J21" s="46" t="s">
        <v>104</v>
      </c>
      <c r="K21" s="40" t="s">
        <v>105</v>
      </c>
    </row>
    <row r="22" spans="1:11" x14ac:dyDescent="0.25">
      <c r="A22" s="41"/>
      <c r="B22" s="41" t="s">
        <v>137</v>
      </c>
      <c r="C22" s="41" t="s">
        <v>138</v>
      </c>
      <c r="D22" s="42">
        <v>2833</v>
      </c>
      <c r="E22" s="42">
        <v>217</v>
      </c>
      <c r="F22" s="43">
        <f t="shared" si="0"/>
        <v>13.055299539170507</v>
      </c>
      <c r="G22" s="44" t="s">
        <v>101</v>
      </c>
      <c r="H22" s="45" t="s">
        <v>130</v>
      </c>
      <c r="I22" s="45" t="s">
        <v>131</v>
      </c>
      <c r="J22" s="46" t="s">
        <v>104</v>
      </c>
      <c r="K22" s="40" t="s">
        <v>113</v>
      </c>
    </row>
    <row r="23" spans="1:11" x14ac:dyDescent="0.25">
      <c r="A23" s="41"/>
      <c r="B23" s="41" t="s">
        <v>139</v>
      </c>
      <c r="C23" s="41" t="s">
        <v>133</v>
      </c>
      <c r="D23" s="42">
        <v>2904</v>
      </c>
      <c r="E23" s="42">
        <v>296</v>
      </c>
      <c r="F23" s="43">
        <f t="shared" si="0"/>
        <v>9.8108108108108105</v>
      </c>
      <c r="G23" s="44" t="s">
        <v>101</v>
      </c>
      <c r="H23" s="45" t="s">
        <v>130</v>
      </c>
      <c r="I23" s="45" t="s">
        <v>117</v>
      </c>
      <c r="J23" s="46" t="s">
        <v>104</v>
      </c>
      <c r="K23" s="40" t="s">
        <v>105</v>
      </c>
    </row>
    <row r="24" spans="1:11" x14ac:dyDescent="0.25">
      <c r="A24" s="41"/>
      <c r="B24" s="41" t="s">
        <v>140</v>
      </c>
      <c r="C24" s="41" t="s">
        <v>137</v>
      </c>
      <c r="D24" s="42">
        <v>3047</v>
      </c>
      <c r="E24" s="42">
        <v>315</v>
      </c>
      <c r="F24" s="43">
        <f t="shared" si="0"/>
        <v>9.6730158730158724</v>
      </c>
      <c r="G24" s="44" t="s">
        <v>101</v>
      </c>
      <c r="H24" s="45" t="s">
        <v>116</v>
      </c>
      <c r="I24" s="45" t="s">
        <v>117</v>
      </c>
      <c r="J24" s="46" t="s">
        <v>104</v>
      </c>
      <c r="K24" s="40" t="s">
        <v>105</v>
      </c>
    </row>
    <row r="25" spans="1:11" x14ac:dyDescent="0.25">
      <c r="A25" s="41"/>
      <c r="B25" s="41" t="s">
        <v>141</v>
      </c>
      <c r="C25" s="41" t="s">
        <v>142</v>
      </c>
      <c r="D25" s="42">
        <v>3042</v>
      </c>
      <c r="E25" s="42">
        <v>380</v>
      </c>
      <c r="F25" s="43">
        <f t="shared" si="0"/>
        <v>8.0052631578947366</v>
      </c>
      <c r="G25" s="44" t="s">
        <v>101</v>
      </c>
      <c r="H25" s="47" t="s">
        <v>101</v>
      </c>
      <c r="I25" s="45" t="s">
        <v>136</v>
      </c>
      <c r="J25" s="46" t="s">
        <v>104</v>
      </c>
      <c r="K25" s="40" t="s">
        <v>105</v>
      </c>
    </row>
    <row r="26" spans="1:11" x14ac:dyDescent="0.25">
      <c r="A26" s="41"/>
      <c r="B26" s="41" t="s">
        <v>143</v>
      </c>
      <c r="C26" s="41" t="s">
        <v>144</v>
      </c>
      <c r="D26" s="42">
        <v>2833</v>
      </c>
      <c r="E26" s="42">
        <v>250</v>
      </c>
      <c r="F26" s="43">
        <f t="shared" si="0"/>
        <v>11.332000000000001</v>
      </c>
      <c r="G26" s="44" t="s">
        <v>101</v>
      </c>
      <c r="H26" s="45" t="s">
        <v>130</v>
      </c>
      <c r="I26" s="45" t="s">
        <v>131</v>
      </c>
      <c r="J26" s="46" t="s">
        <v>104</v>
      </c>
      <c r="K26" s="40" t="s">
        <v>113</v>
      </c>
    </row>
    <row r="27" spans="1:11" x14ac:dyDescent="0.25">
      <c r="A27" s="41"/>
      <c r="B27" s="41" t="s">
        <v>145</v>
      </c>
      <c r="C27" s="41" t="s">
        <v>146</v>
      </c>
      <c r="D27" s="42">
        <v>3400</v>
      </c>
      <c r="E27" s="42">
        <v>430</v>
      </c>
      <c r="F27" s="43">
        <f t="shared" si="0"/>
        <v>7.9069767441860463</v>
      </c>
      <c r="G27" s="44" t="s">
        <v>101</v>
      </c>
      <c r="H27" s="45" t="s">
        <v>135</v>
      </c>
      <c r="I27" s="45" t="s">
        <v>136</v>
      </c>
      <c r="J27" s="46" t="s">
        <v>104</v>
      </c>
      <c r="K27" s="40" t="s">
        <v>105</v>
      </c>
    </row>
    <row r="28" spans="1:11" x14ac:dyDescent="0.25">
      <c r="A28" s="41"/>
      <c r="B28" s="41" t="s">
        <v>147</v>
      </c>
      <c r="C28" s="41" t="s">
        <v>148</v>
      </c>
      <c r="D28" s="42">
        <v>3153</v>
      </c>
      <c r="E28" s="42">
        <v>476</v>
      </c>
      <c r="F28" s="43">
        <f t="shared" si="0"/>
        <v>6.6239495798319323</v>
      </c>
      <c r="G28" s="47" t="s">
        <v>101</v>
      </c>
      <c r="H28" s="47" t="s">
        <v>101</v>
      </c>
      <c r="I28" s="45" t="s">
        <v>149</v>
      </c>
      <c r="J28" s="46" t="s">
        <v>104</v>
      </c>
      <c r="K28" s="40" t="s">
        <v>105</v>
      </c>
    </row>
    <row r="29" spans="1:11" x14ac:dyDescent="0.25">
      <c r="A29" s="41"/>
      <c r="B29" s="41" t="s">
        <v>150</v>
      </c>
      <c r="C29" s="41" t="s">
        <v>151</v>
      </c>
      <c r="D29" s="42">
        <v>4597</v>
      </c>
      <c r="E29" s="42">
        <v>340</v>
      </c>
      <c r="F29" s="43">
        <f t="shared" si="0"/>
        <v>13.520588235294118</v>
      </c>
      <c r="G29" s="48" t="s">
        <v>152</v>
      </c>
      <c r="H29" s="45" t="s">
        <v>153</v>
      </c>
      <c r="I29" s="45" t="s">
        <v>154</v>
      </c>
      <c r="J29" s="46" t="s">
        <v>104</v>
      </c>
      <c r="K29" s="40" t="s">
        <v>121</v>
      </c>
    </row>
    <row r="30" spans="1:11" x14ac:dyDescent="0.25">
      <c r="A30" s="41"/>
      <c r="B30" s="41" t="s">
        <v>155</v>
      </c>
      <c r="C30" s="41" t="s">
        <v>156</v>
      </c>
      <c r="D30" s="42">
        <v>4597</v>
      </c>
      <c r="E30" s="42">
        <v>286</v>
      </c>
      <c r="F30" s="43">
        <f t="shared" si="0"/>
        <v>16.073426573426573</v>
      </c>
      <c r="G30" s="48" t="s">
        <v>152</v>
      </c>
      <c r="H30" s="45" t="s">
        <v>153</v>
      </c>
      <c r="I30" s="45" t="s">
        <v>154</v>
      </c>
      <c r="J30" s="46" t="s">
        <v>104</v>
      </c>
      <c r="K30" s="40" t="s">
        <v>121</v>
      </c>
    </row>
    <row r="31" spans="1:11" x14ac:dyDescent="0.25">
      <c r="A31" s="41"/>
      <c r="B31" s="41" t="s">
        <v>157</v>
      </c>
      <c r="C31" s="41" t="s">
        <v>158</v>
      </c>
      <c r="D31" s="42">
        <v>4700</v>
      </c>
      <c r="E31" s="42">
        <v>515</v>
      </c>
      <c r="F31" s="43">
        <f t="shared" si="0"/>
        <v>9.1262135922330092</v>
      </c>
      <c r="G31" s="48" t="s">
        <v>152</v>
      </c>
      <c r="H31" s="45" t="s">
        <v>153</v>
      </c>
      <c r="I31" s="45" t="s">
        <v>154</v>
      </c>
      <c r="J31" s="46" t="s">
        <v>104</v>
      </c>
      <c r="K31" s="40" t="s">
        <v>121</v>
      </c>
    </row>
    <row r="32" spans="1:11" x14ac:dyDescent="0.25">
      <c r="A32" s="41"/>
      <c r="B32" s="41" t="s">
        <v>159</v>
      </c>
      <c r="C32" s="41" t="s">
        <v>139</v>
      </c>
      <c r="D32" s="42">
        <v>3000</v>
      </c>
      <c r="E32" s="42">
        <v>345</v>
      </c>
      <c r="F32" s="43">
        <v>8.6999999999999993</v>
      </c>
      <c r="G32" s="48" t="s">
        <v>101</v>
      </c>
      <c r="H32" s="45" t="s">
        <v>116</v>
      </c>
      <c r="I32" s="45" t="s">
        <v>117</v>
      </c>
      <c r="J32" s="46" t="s">
        <v>104</v>
      </c>
      <c r="K32" s="40" t="s">
        <v>105</v>
      </c>
    </row>
    <row r="33" spans="1:11" x14ac:dyDescent="0.25">
      <c r="A33" s="41"/>
      <c r="B33" s="41" t="s">
        <v>160</v>
      </c>
      <c r="C33" s="41" t="s">
        <v>161</v>
      </c>
      <c r="D33" s="42">
        <v>2911</v>
      </c>
      <c r="E33" s="42">
        <v>266</v>
      </c>
      <c r="F33" s="43">
        <v>10.94</v>
      </c>
      <c r="G33" s="48" t="s">
        <v>101</v>
      </c>
      <c r="H33" s="45" t="s">
        <v>130</v>
      </c>
      <c r="I33" s="45" t="s">
        <v>131</v>
      </c>
      <c r="J33" s="46" t="s">
        <v>104</v>
      </c>
      <c r="K33" s="40" t="s">
        <v>113</v>
      </c>
    </row>
    <row r="34" spans="1:11" x14ac:dyDescent="0.25">
      <c r="A34" s="41"/>
      <c r="B34" s="41" t="s">
        <v>162</v>
      </c>
      <c r="C34" s="41" t="s">
        <v>163</v>
      </c>
      <c r="D34" s="42">
        <v>3043</v>
      </c>
      <c r="E34" s="42">
        <v>605</v>
      </c>
      <c r="F34" s="43">
        <f t="shared" ref="F34:F44" si="1">D34/E34</f>
        <v>5.0297520661157025</v>
      </c>
      <c r="G34" s="47" t="s">
        <v>101</v>
      </c>
      <c r="H34" s="47" t="s">
        <v>101</v>
      </c>
      <c r="I34" s="45" t="s">
        <v>149</v>
      </c>
      <c r="J34" s="46" t="s">
        <v>104</v>
      </c>
      <c r="K34" s="40" t="s">
        <v>113</v>
      </c>
    </row>
    <row r="35" spans="1:11" x14ac:dyDescent="0.25">
      <c r="A35" s="41"/>
      <c r="B35" s="41" t="s">
        <v>164</v>
      </c>
      <c r="C35" s="41" t="s">
        <v>165</v>
      </c>
      <c r="D35" s="42">
        <v>2855</v>
      </c>
      <c r="E35" s="42">
        <v>236</v>
      </c>
      <c r="F35" s="43">
        <f t="shared" si="1"/>
        <v>12.097457627118644</v>
      </c>
      <c r="G35" s="48" t="s">
        <v>166</v>
      </c>
      <c r="H35" s="45" t="s">
        <v>130</v>
      </c>
      <c r="I35" s="45" t="s">
        <v>131</v>
      </c>
      <c r="J35" s="46" t="s">
        <v>104</v>
      </c>
      <c r="K35" s="40" t="s">
        <v>113</v>
      </c>
    </row>
    <row r="36" spans="1:11" x14ac:dyDescent="0.25">
      <c r="A36" s="41"/>
      <c r="B36" s="41" t="s">
        <v>167</v>
      </c>
      <c r="C36" s="41" t="s">
        <v>168</v>
      </c>
      <c r="D36" s="42">
        <v>2855</v>
      </c>
      <c r="E36" s="42">
        <v>276</v>
      </c>
      <c r="F36" s="43">
        <f t="shared" si="1"/>
        <v>10.344202898550725</v>
      </c>
      <c r="G36" s="48" t="s">
        <v>166</v>
      </c>
      <c r="H36" s="45" t="s">
        <v>130</v>
      </c>
      <c r="I36" s="45" t="s">
        <v>131</v>
      </c>
      <c r="J36" s="46" t="s">
        <v>104</v>
      </c>
      <c r="K36" s="40" t="s">
        <v>113</v>
      </c>
    </row>
    <row r="37" spans="1:11" x14ac:dyDescent="0.25">
      <c r="A37" s="41"/>
      <c r="B37" s="41" t="s">
        <v>169</v>
      </c>
      <c r="C37" s="41" t="s">
        <v>170</v>
      </c>
      <c r="D37" s="42">
        <v>3550</v>
      </c>
      <c r="E37" s="42">
        <f>(480+530)/2</f>
        <v>505</v>
      </c>
      <c r="F37" s="43">
        <f t="shared" si="1"/>
        <v>7.0297029702970297</v>
      </c>
      <c r="G37" s="48" t="s">
        <v>171</v>
      </c>
      <c r="H37" s="45" t="s">
        <v>135</v>
      </c>
      <c r="I37" s="45" t="s">
        <v>136</v>
      </c>
      <c r="J37" s="46" t="s">
        <v>104</v>
      </c>
      <c r="K37" s="40" t="s">
        <v>105</v>
      </c>
    </row>
    <row r="38" spans="1:11" x14ac:dyDescent="0.25">
      <c r="A38" s="41"/>
      <c r="B38" s="41" t="s">
        <v>172</v>
      </c>
      <c r="C38" s="41" t="s">
        <v>140</v>
      </c>
      <c r="D38" s="42">
        <v>3120</v>
      </c>
      <c r="E38" s="42">
        <v>340</v>
      </c>
      <c r="F38" s="43">
        <f t="shared" si="1"/>
        <v>9.1764705882352935</v>
      </c>
      <c r="G38" s="45" t="s">
        <v>173</v>
      </c>
      <c r="H38" s="45" t="s">
        <v>116</v>
      </c>
      <c r="I38" s="45" t="s">
        <v>117</v>
      </c>
      <c r="J38" s="46" t="s">
        <v>104</v>
      </c>
      <c r="K38" s="40" t="s">
        <v>105</v>
      </c>
    </row>
    <row r="39" spans="1:11" x14ac:dyDescent="0.25">
      <c r="A39" s="41"/>
      <c r="B39" s="41" t="s">
        <v>115</v>
      </c>
      <c r="C39" s="41" t="s">
        <v>141</v>
      </c>
      <c r="D39" s="42">
        <v>3142</v>
      </c>
      <c r="E39" s="42">
        <v>380</v>
      </c>
      <c r="F39" s="43">
        <f t="shared" si="1"/>
        <v>8.2684210526315791</v>
      </c>
      <c r="G39" s="45" t="s">
        <v>173</v>
      </c>
      <c r="H39" s="45" t="s">
        <v>116</v>
      </c>
      <c r="I39" s="45" t="s">
        <v>117</v>
      </c>
      <c r="J39" s="46" t="s">
        <v>104</v>
      </c>
      <c r="K39" s="40" t="s">
        <v>105</v>
      </c>
    </row>
    <row r="40" spans="1:11" x14ac:dyDescent="0.25">
      <c r="A40" s="41"/>
      <c r="B40" s="41" t="s">
        <v>134</v>
      </c>
      <c r="C40" s="41" t="s">
        <v>174</v>
      </c>
      <c r="D40" s="42">
        <v>2954</v>
      </c>
      <c r="E40" s="42">
        <v>241</v>
      </c>
      <c r="F40" s="43">
        <f t="shared" si="1"/>
        <v>12.257261410788383</v>
      </c>
      <c r="G40" s="48" t="s">
        <v>166</v>
      </c>
      <c r="H40" s="45" t="s">
        <v>130</v>
      </c>
      <c r="I40" s="45" t="s">
        <v>131</v>
      </c>
      <c r="J40" s="46" t="s">
        <v>104</v>
      </c>
      <c r="K40" s="40" t="s">
        <v>113</v>
      </c>
    </row>
    <row r="41" spans="1:11" x14ac:dyDescent="0.25">
      <c r="A41" s="41"/>
      <c r="B41" s="41" t="s">
        <v>146</v>
      </c>
      <c r="C41" s="41" t="s">
        <v>175</v>
      </c>
      <c r="D41" s="42">
        <v>2954</v>
      </c>
      <c r="E41" s="42">
        <v>291</v>
      </c>
      <c r="F41" s="43">
        <f t="shared" si="1"/>
        <v>10.151202749140893</v>
      </c>
      <c r="G41" s="48" t="s">
        <v>166</v>
      </c>
      <c r="H41" s="45" t="s">
        <v>130</v>
      </c>
      <c r="I41" s="45" t="s">
        <v>131</v>
      </c>
      <c r="J41" s="46" t="s">
        <v>104</v>
      </c>
      <c r="K41" s="40" t="s">
        <v>113</v>
      </c>
    </row>
    <row r="42" spans="1:11" x14ac:dyDescent="0.25">
      <c r="A42" s="41"/>
      <c r="B42" s="41" t="s">
        <v>170</v>
      </c>
      <c r="C42" s="41" t="s">
        <v>176</v>
      </c>
      <c r="D42" s="42">
        <v>3170</v>
      </c>
      <c r="E42" s="42">
        <v>523</v>
      </c>
      <c r="F42" s="43">
        <f t="shared" si="1"/>
        <v>6.0611854684512432</v>
      </c>
      <c r="G42" s="47" t="s">
        <v>101</v>
      </c>
      <c r="H42" s="47" t="s">
        <v>101</v>
      </c>
      <c r="I42" s="45" t="s">
        <v>149</v>
      </c>
      <c r="J42" s="46" t="s">
        <v>104</v>
      </c>
      <c r="K42" s="40" t="s">
        <v>105</v>
      </c>
    </row>
    <row r="43" spans="1:11" x14ac:dyDescent="0.25">
      <c r="A43" s="41"/>
      <c r="B43" s="41" t="s">
        <v>177</v>
      </c>
      <c r="C43" s="41" t="s">
        <v>178</v>
      </c>
      <c r="D43" s="42">
        <v>3075</v>
      </c>
      <c r="E43" s="42">
        <v>429</v>
      </c>
      <c r="F43" s="43">
        <f t="shared" si="1"/>
        <v>7.1678321678321675</v>
      </c>
      <c r="G43" s="47" t="s">
        <v>101</v>
      </c>
      <c r="H43" s="47" t="s">
        <v>101</v>
      </c>
      <c r="I43" s="45" t="s">
        <v>136</v>
      </c>
      <c r="J43" s="46" t="s">
        <v>104</v>
      </c>
      <c r="K43" s="40" t="s">
        <v>105</v>
      </c>
    </row>
    <row r="44" spans="1:11" x14ac:dyDescent="0.25">
      <c r="A44" s="41"/>
      <c r="B44" s="41" t="s">
        <v>179</v>
      </c>
      <c r="C44" s="41" t="s">
        <v>180</v>
      </c>
      <c r="D44" s="42">
        <v>3075</v>
      </c>
      <c r="E44" s="42">
        <v>429</v>
      </c>
      <c r="F44" s="43">
        <f t="shared" si="1"/>
        <v>7.1678321678321675</v>
      </c>
      <c r="G44" s="47" t="s">
        <v>101</v>
      </c>
      <c r="H44" s="47" t="s">
        <v>101</v>
      </c>
      <c r="I44" s="45" t="s">
        <v>149</v>
      </c>
      <c r="J44" s="46" t="s">
        <v>104</v>
      </c>
      <c r="K44" s="40" t="s">
        <v>105</v>
      </c>
    </row>
    <row r="45" spans="1:11" x14ac:dyDescent="0.25">
      <c r="A45" s="41"/>
      <c r="B45" s="41" t="s">
        <v>181</v>
      </c>
      <c r="C45" s="41" t="s">
        <v>182</v>
      </c>
      <c r="D45" s="42">
        <v>2987</v>
      </c>
      <c r="E45" s="42">
        <v>303</v>
      </c>
      <c r="F45" s="43">
        <v>9.86</v>
      </c>
      <c r="G45" s="48" t="s">
        <v>101</v>
      </c>
      <c r="H45" s="45" t="s">
        <v>116</v>
      </c>
      <c r="I45" s="45" t="s">
        <v>117</v>
      </c>
      <c r="J45" s="46" t="s">
        <v>104</v>
      </c>
      <c r="K45" s="40" t="s">
        <v>113</v>
      </c>
    </row>
    <row r="46" spans="1:11" x14ac:dyDescent="0.25">
      <c r="A46" s="34" t="s">
        <v>183</v>
      </c>
      <c r="B46" s="41" t="s">
        <v>142</v>
      </c>
      <c r="C46" s="41" t="s">
        <v>184</v>
      </c>
      <c r="D46" s="42">
        <v>4597</v>
      </c>
      <c r="E46" s="42">
        <v>399</v>
      </c>
      <c r="F46" s="43">
        <f t="shared" ref="F46:F106" si="2">D46/E46</f>
        <v>11.521303258145364</v>
      </c>
      <c r="G46" s="48" t="s">
        <v>152</v>
      </c>
      <c r="H46" s="45" t="s">
        <v>153</v>
      </c>
      <c r="I46" s="45" t="s">
        <v>154</v>
      </c>
      <c r="J46" s="46" t="s">
        <v>104</v>
      </c>
      <c r="K46" s="40" t="s">
        <v>121</v>
      </c>
    </row>
    <row r="47" spans="1:11" x14ac:dyDescent="0.25">
      <c r="A47" s="41"/>
      <c r="B47" s="41" t="s">
        <v>178</v>
      </c>
      <c r="C47" s="41" t="s">
        <v>185</v>
      </c>
      <c r="D47" s="42">
        <v>4700</v>
      </c>
      <c r="E47" s="42">
        <v>399</v>
      </c>
      <c r="F47" s="43">
        <f t="shared" si="2"/>
        <v>11.779448621553884</v>
      </c>
      <c r="G47" s="48" t="s">
        <v>152</v>
      </c>
      <c r="H47" s="45" t="s">
        <v>153</v>
      </c>
      <c r="I47" s="45" t="s">
        <v>154</v>
      </c>
      <c r="J47" s="46" t="s">
        <v>104</v>
      </c>
      <c r="K47" s="40" t="s">
        <v>121</v>
      </c>
    </row>
    <row r="48" spans="1:11" x14ac:dyDescent="0.25">
      <c r="A48" s="41"/>
      <c r="B48" s="41" t="s">
        <v>180</v>
      </c>
      <c r="C48" s="41" t="s">
        <v>186</v>
      </c>
      <c r="D48" s="42">
        <v>2855</v>
      </c>
      <c r="E48" s="42">
        <v>255</v>
      </c>
      <c r="F48" s="43">
        <f t="shared" si="2"/>
        <v>11.196078431372548</v>
      </c>
      <c r="G48" s="48" t="s">
        <v>166</v>
      </c>
      <c r="H48" s="45" t="s">
        <v>130</v>
      </c>
      <c r="I48" s="45" t="s">
        <v>131</v>
      </c>
      <c r="J48" s="46" t="s">
        <v>104</v>
      </c>
      <c r="K48" s="40" t="s">
        <v>113</v>
      </c>
    </row>
    <row r="49" spans="1:11" x14ac:dyDescent="0.25">
      <c r="A49" s="41"/>
      <c r="B49" s="41" t="s">
        <v>187</v>
      </c>
      <c r="C49" s="41" t="s">
        <v>188</v>
      </c>
      <c r="D49" s="42">
        <v>2855</v>
      </c>
      <c r="E49" s="42">
        <v>310</v>
      </c>
      <c r="F49" s="43">
        <f t="shared" si="2"/>
        <v>9.2096774193548381</v>
      </c>
      <c r="G49" s="48" t="s">
        <v>173</v>
      </c>
      <c r="H49" s="45" t="s">
        <v>116</v>
      </c>
      <c r="I49" s="45" t="s">
        <v>117</v>
      </c>
      <c r="J49" s="46" t="s">
        <v>104</v>
      </c>
      <c r="K49" s="40" t="s">
        <v>113</v>
      </c>
    </row>
    <row r="50" spans="1:11" x14ac:dyDescent="0.25">
      <c r="A50" s="41"/>
      <c r="B50" s="41" t="s">
        <v>148</v>
      </c>
      <c r="C50" s="41" t="s">
        <v>189</v>
      </c>
      <c r="D50" s="42">
        <v>2954</v>
      </c>
      <c r="E50" s="42">
        <v>261</v>
      </c>
      <c r="F50" s="43">
        <f t="shared" si="2"/>
        <v>11.31800766283525</v>
      </c>
      <c r="G50" s="48" t="s">
        <v>166</v>
      </c>
      <c r="H50" s="45" t="s">
        <v>130</v>
      </c>
      <c r="I50" s="45" t="s">
        <v>131</v>
      </c>
      <c r="J50" s="46" t="s">
        <v>104</v>
      </c>
      <c r="K50" s="40" t="s">
        <v>113</v>
      </c>
    </row>
    <row r="51" spans="1:11" x14ac:dyDescent="0.25">
      <c r="A51" s="41"/>
      <c r="B51" s="41" t="s">
        <v>176</v>
      </c>
      <c r="C51" s="41" t="s">
        <v>190</v>
      </c>
      <c r="D51" s="42">
        <v>2954</v>
      </c>
      <c r="E51" s="42">
        <v>315</v>
      </c>
      <c r="F51" s="43">
        <f t="shared" si="2"/>
        <v>9.3777777777777782</v>
      </c>
      <c r="G51" s="48" t="s">
        <v>173</v>
      </c>
      <c r="H51" s="45" t="s">
        <v>116</v>
      </c>
      <c r="I51" s="45" t="s">
        <v>117</v>
      </c>
      <c r="J51" s="46" t="s">
        <v>104</v>
      </c>
      <c r="K51" s="40" t="s">
        <v>113</v>
      </c>
    </row>
    <row r="52" spans="1:11" x14ac:dyDescent="0.25">
      <c r="A52" s="41"/>
      <c r="B52" s="41" t="s">
        <v>191</v>
      </c>
      <c r="C52" s="41" t="s">
        <v>191</v>
      </c>
      <c r="D52" s="42">
        <v>3016</v>
      </c>
      <c r="E52" s="42">
        <v>612</v>
      </c>
      <c r="F52" s="43">
        <f t="shared" si="2"/>
        <v>4.9281045751633989</v>
      </c>
      <c r="G52" s="47" t="s">
        <v>101</v>
      </c>
      <c r="H52" s="47" t="s">
        <v>101</v>
      </c>
      <c r="I52" s="45" t="s">
        <v>149</v>
      </c>
      <c r="J52" s="46" t="s">
        <v>104</v>
      </c>
      <c r="K52" s="40" t="s">
        <v>105</v>
      </c>
    </row>
    <row r="53" spans="1:11" x14ac:dyDescent="0.25">
      <c r="A53" s="41"/>
      <c r="B53" s="41" t="s">
        <v>192</v>
      </c>
      <c r="C53" s="41" t="s">
        <v>143</v>
      </c>
      <c r="D53" s="42">
        <v>3197</v>
      </c>
      <c r="E53" s="42">
        <v>408</v>
      </c>
      <c r="F53" s="43">
        <f t="shared" si="2"/>
        <v>7.8357843137254903</v>
      </c>
      <c r="G53" s="45" t="s">
        <v>171</v>
      </c>
      <c r="H53" s="45" t="s">
        <v>135</v>
      </c>
      <c r="I53" s="45" t="s">
        <v>136</v>
      </c>
      <c r="J53" s="46" t="s">
        <v>104</v>
      </c>
      <c r="K53" s="40" t="s">
        <v>105</v>
      </c>
    </row>
    <row r="54" spans="1:11" x14ac:dyDescent="0.25">
      <c r="A54" s="41"/>
      <c r="B54" s="41" t="s">
        <v>193</v>
      </c>
      <c r="C54" s="41" t="s">
        <v>194</v>
      </c>
      <c r="D54" s="42">
        <v>2811</v>
      </c>
      <c r="E54" s="42">
        <v>321</v>
      </c>
      <c r="F54" s="43">
        <f t="shared" si="2"/>
        <v>8.7570093457943923</v>
      </c>
      <c r="G54" s="47" t="s">
        <v>101</v>
      </c>
      <c r="H54" s="47" t="s">
        <v>101</v>
      </c>
      <c r="I54" s="45" t="s">
        <v>117</v>
      </c>
      <c r="J54" s="46" t="s">
        <v>104</v>
      </c>
      <c r="K54" s="40" t="s">
        <v>113</v>
      </c>
    </row>
    <row r="55" spans="1:11" x14ac:dyDescent="0.25">
      <c r="A55" s="34" t="s">
        <v>195</v>
      </c>
      <c r="B55" s="41" t="s">
        <v>138</v>
      </c>
      <c r="C55" s="41" t="s">
        <v>196</v>
      </c>
      <c r="D55" s="42">
        <v>4597</v>
      </c>
      <c r="E55" s="42">
        <v>380</v>
      </c>
      <c r="F55" s="43">
        <f t="shared" si="2"/>
        <v>12.097368421052632</v>
      </c>
      <c r="G55" s="48" t="s">
        <v>152</v>
      </c>
      <c r="H55" s="45" t="s">
        <v>153</v>
      </c>
      <c r="I55" s="45" t="s">
        <v>154</v>
      </c>
      <c r="J55" s="46" t="s">
        <v>104</v>
      </c>
      <c r="K55" s="40" t="s">
        <v>121</v>
      </c>
    </row>
    <row r="56" spans="1:11" x14ac:dyDescent="0.25">
      <c r="A56" s="41"/>
      <c r="B56" s="41" t="s">
        <v>144</v>
      </c>
      <c r="C56" s="41" t="s">
        <v>197</v>
      </c>
      <c r="D56" s="42">
        <v>4100</v>
      </c>
      <c r="E56" s="42">
        <v>296</v>
      </c>
      <c r="F56" s="43">
        <f t="shared" si="2"/>
        <v>13.851351351351351</v>
      </c>
      <c r="G56" s="48" t="s">
        <v>198</v>
      </c>
      <c r="H56" s="45" t="s">
        <v>199</v>
      </c>
      <c r="I56" s="45" t="s">
        <v>200</v>
      </c>
      <c r="J56" s="46" t="s">
        <v>104</v>
      </c>
      <c r="K56" s="40" t="s">
        <v>121</v>
      </c>
    </row>
    <row r="57" spans="1:11" x14ac:dyDescent="0.25">
      <c r="A57" s="41"/>
      <c r="B57" s="41" t="s">
        <v>161</v>
      </c>
      <c r="C57" s="41" t="s">
        <v>201</v>
      </c>
      <c r="D57" s="42">
        <v>4200</v>
      </c>
      <c r="E57" s="42">
        <v>395</v>
      </c>
      <c r="F57" s="43">
        <f t="shared" si="2"/>
        <v>10.632911392405063</v>
      </c>
      <c r="G57" s="48" t="s">
        <v>198</v>
      </c>
      <c r="H57" s="45" t="s">
        <v>199</v>
      </c>
      <c r="I57" s="45" t="s">
        <v>200</v>
      </c>
      <c r="J57" s="46" t="s">
        <v>104</v>
      </c>
      <c r="K57" s="40" t="s">
        <v>121</v>
      </c>
    </row>
    <row r="58" spans="1:11" x14ac:dyDescent="0.25">
      <c r="A58" s="41"/>
      <c r="B58" s="41" t="s">
        <v>165</v>
      </c>
      <c r="C58" s="41" t="s">
        <v>202</v>
      </c>
      <c r="D58" s="42">
        <v>4400</v>
      </c>
      <c r="E58" s="42">
        <v>510</v>
      </c>
      <c r="F58" s="43">
        <f t="shared" si="2"/>
        <v>8.6274509803921564</v>
      </c>
      <c r="G58" s="48" t="s">
        <v>198</v>
      </c>
      <c r="H58" s="45" t="s">
        <v>199</v>
      </c>
      <c r="I58" s="45" t="s">
        <v>200</v>
      </c>
      <c r="J58" s="46" t="s">
        <v>104</v>
      </c>
      <c r="K58" s="40" t="s">
        <v>121</v>
      </c>
    </row>
    <row r="59" spans="1:11" x14ac:dyDescent="0.25">
      <c r="A59" s="41"/>
      <c r="B59" s="41" t="s">
        <v>168</v>
      </c>
      <c r="C59" s="41" t="s">
        <v>203</v>
      </c>
      <c r="D59" s="42">
        <v>2833</v>
      </c>
      <c r="E59" s="42">
        <v>326</v>
      </c>
      <c r="F59" s="43">
        <f t="shared" si="2"/>
        <v>8.6901840490797539</v>
      </c>
      <c r="G59" s="47" t="s">
        <v>101</v>
      </c>
      <c r="H59" s="47" t="s">
        <v>101</v>
      </c>
      <c r="I59" s="45" t="s">
        <v>117</v>
      </c>
      <c r="J59" s="46" t="s">
        <v>104</v>
      </c>
      <c r="K59" s="40" t="s">
        <v>113</v>
      </c>
    </row>
    <row r="60" spans="1:11" x14ac:dyDescent="0.25">
      <c r="A60" s="41"/>
      <c r="B60" s="41" t="s">
        <v>182</v>
      </c>
      <c r="C60" s="41" t="s">
        <v>145</v>
      </c>
      <c r="D60" s="42">
        <v>3086</v>
      </c>
      <c r="E60" s="42">
        <v>345</v>
      </c>
      <c r="F60" s="43">
        <f t="shared" si="2"/>
        <v>8.9449275362318836</v>
      </c>
      <c r="G60" s="45" t="s">
        <v>173</v>
      </c>
      <c r="H60" s="45" t="s">
        <v>116</v>
      </c>
      <c r="I60" s="45" t="s">
        <v>117</v>
      </c>
      <c r="J60" s="46" t="s">
        <v>104</v>
      </c>
      <c r="K60" s="40" t="s">
        <v>105</v>
      </c>
    </row>
    <row r="61" spans="1:11" x14ac:dyDescent="0.25">
      <c r="A61" s="41"/>
      <c r="B61" s="41" t="s">
        <v>186</v>
      </c>
      <c r="C61" s="41" t="s">
        <v>147</v>
      </c>
      <c r="D61" s="42">
        <v>3120</v>
      </c>
      <c r="E61" s="42">
        <v>395</v>
      </c>
      <c r="F61" s="43">
        <f t="shared" si="2"/>
        <v>7.8987341772151902</v>
      </c>
      <c r="G61" s="45" t="s">
        <v>171</v>
      </c>
      <c r="H61" s="45" t="s">
        <v>135</v>
      </c>
      <c r="I61" s="45" t="s">
        <v>136</v>
      </c>
      <c r="J61" s="46" t="s">
        <v>104</v>
      </c>
      <c r="K61" s="40" t="s">
        <v>105</v>
      </c>
    </row>
    <row r="62" spans="1:11" x14ac:dyDescent="0.25">
      <c r="A62" s="41"/>
      <c r="B62" s="41" t="s">
        <v>188</v>
      </c>
      <c r="C62" s="41" t="s">
        <v>177</v>
      </c>
      <c r="D62" s="42">
        <v>3620</v>
      </c>
      <c r="E62" s="42">
        <v>520</v>
      </c>
      <c r="F62" s="43">
        <f t="shared" si="2"/>
        <v>6.9615384615384617</v>
      </c>
      <c r="G62" s="48" t="s">
        <v>171</v>
      </c>
      <c r="H62" s="45" t="s">
        <v>135</v>
      </c>
      <c r="I62" s="45" t="s">
        <v>136</v>
      </c>
      <c r="J62" s="46" t="s">
        <v>104</v>
      </c>
      <c r="K62" s="40" t="s">
        <v>105</v>
      </c>
    </row>
    <row r="63" spans="1:11" x14ac:dyDescent="0.25">
      <c r="A63" s="41"/>
      <c r="B63" s="41" t="s">
        <v>194</v>
      </c>
      <c r="C63" s="41" t="s">
        <v>204</v>
      </c>
      <c r="D63" s="42">
        <v>3035</v>
      </c>
      <c r="E63" s="42">
        <v>260</v>
      </c>
      <c r="F63" s="43">
        <f t="shared" si="2"/>
        <v>11.673076923076923</v>
      </c>
      <c r="G63" s="48" t="s">
        <v>166</v>
      </c>
      <c r="H63" s="45" t="s">
        <v>130</v>
      </c>
      <c r="I63" s="45" t="s">
        <v>131</v>
      </c>
      <c r="J63" s="46" t="s">
        <v>104</v>
      </c>
      <c r="K63" s="40" t="s">
        <v>113</v>
      </c>
    </row>
    <row r="64" spans="1:11" x14ac:dyDescent="0.25">
      <c r="A64" s="41"/>
      <c r="B64" s="41" t="s">
        <v>204</v>
      </c>
      <c r="C64" s="41" t="s">
        <v>205</v>
      </c>
      <c r="D64" s="42">
        <v>3139</v>
      </c>
      <c r="E64" s="42">
        <v>310</v>
      </c>
      <c r="F64" s="43">
        <f t="shared" si="2"/>
        <v>10.125806451612902</v>
      </c>
      <c r="G64" s="48" t="s">
        <v>173</v>
      </c>
      <c r="H64" s="45" t="s">
        <v>116</v>
      </c>
      <c r="I64" s="45" t="s">
        <v>117</v>
      </c>
      <c r="J64" s="46" t="s">
        <v>104</v>
      </c>
      <c r="K64" s="40" t="s">
        <v>113</v>
      </c>
    </row>
    <row r="65" spans="1:11" x14ac:dyDescent="0.25">
      <c r="A65" s="41"/>
      <c r="B65" s="41" t="s">
        <v>205</v>
      </c>
      <c r="C65" s="41" t="s">
        <v>187</v>
      </c>
      <c r="D65" s="42">
        <v>3153</v>
      </c>
      <c r="E65" s="42">
        <v>495</v>
      </c>
      <c r="F65" s="43">
        <f t="shared" si="2"/>
        <v>6.3696969696969701</v>
      </c>
      <c r="G65" s="47" t="s">
        <v>101</v>
      </c>
      <c r="H65" s="47" t="s">
        <v>101</v>
      </c>
      <c r="I65" s="45" t="s">
        <v>149</v>
      </c>
      <c r="J65" s="46" t="s">
        <v>104</v>
      </c>
      <c r="K65" s="40" t="s">
        <v>105</v>
      </c>
    </row>
    <row r="66" spans="1:11" x14ac:dyDescent="0.25">
      <c r="A66" s="41"/>
      <c r="B66" s="41" t="s">
        <v>206</v>
      </c>
      <c r="C66" s="41" t="s">
        <v>207</v>
      </c>
      <c r="D66" s="42">
        <v>4883</v>
      </c>
      <c r="E66" s="42">
        <v>237</v>
      </c>
      <c r="F66" s="43">
        <f t="shared" si="2"/>
        <v>20.603375527426159</v>
      </c>
      <c r="G66" s="48" t="s">
        <v>152</v>
      </c>
      <c r="H66" s="45" t="s">
        <v>153</v>
      </c>
      <c r="I66" s="45" t="s">
        <v>154</v>
      </c>
      <c r="J66" s="46" t="s">
        <v>104</v>
      </c>
      <c r="K66" s="40" t="s">
        <v>121</v>
      </c>
    </row>
    <row r="67" spans="1:11" x14ac:dyDescent="0.25">
      <c r="A67" s="41"/>
      <c r="B67" s="41" t="s">
        <v>208</v>
      </c>
      <c r="C67" s="41" t="s">
        <v>209</v>
      </c>
      <c r="D67" s="42">
        <v>4250</v>
      </c>
      <c r="E67" s="42">
        <v>424</v>
      </c>
      <c r="F67" s="43">
        <f t="shared" si="2"/>
        <v>10.023584905660377</v>
      </c>
      <c r="G67" s="48" t="s">
        <v>198</v>
      </c>
      <c r="H67" s="45" t="s">
        <v>199</v>
      </c>
      <c r="I67" s="45" t="s">
        <v>200</v>
      </c>
      <c r="J67" s="46" t="s">
        <v>104</v>
      </c>
      <c r="K67" s="40" t="s">
        <v>121</v>
      </c>
    </row>
    <row r="68" spans="1:11" x14ac:dyDescent="0.25">
      <c r="A68" s="41"/>
      <c r="B68" s="41" t="s">
        <v>210</v>
      </c>
      <c r="C68" s="41" t="s">
        <v>211</v>
      </c>
      <c r="D68" s="42">
        <v>4530</v>
      </c>
      <c r="E68" s="42">
        <v>375</v>
      </c>
      <c r="F68" s="43">
        <f t="shared" si="2"/>
        <v>12.08</v>
      </c>
      <c r="G68" s="48" t="s">
        <v>198</v>
      </c>
      <c r="H68" s="45" t="s">
        <v>199</v>
      </c>
      <c r="I68" s="45" t="s">
        <v>200</v>
      </c>
      <c r="J68" s="46" t="s">
        <v>104</v>
      </c>
      <c r="K68" s="40" t="s">
        <v>121</v>
      </c>
    </row>
    <row r="69" spans="1:11" x14ac:dyDescent="0.25">
      <c r="A69" s="41"/>
      <c r="B69" s="41" t="s">
        <v>212</v>
      </c>
      <c r="C69" s="41" t="s">
        <v>213</v>
      </c>
      <c r="D69" s="42">
        <v>3692</v>
      </c>
      <c r="E69" s="42">
        <v>887</v>
      </c>
      <c r="F69" s="43">
        <f t="shared" si="2"/>
        <v>4.1623449830890644</v>
      </c>
      <c r="G69" s="47" t="s">
        <v>101</v>
      </c>
      <c r="H69" s="47" t="s">
        <v>101</v>
      </c>
      <c r="I69" s="45" t="s">
        <v>149</v>
      </c>
      <c r="J69" s="46" t="s">
        <v>104</v>
      </c>
      <c r="K69" s="40" t="s">
        <v>113</v>
      </c>
    </row>
    <row r="70" spans="1:11" x14ac:dyDescent="0.25">
      <c r="A70" s="41"/>
      <c r="B70" s="41" t="s">
        <v>214</v>
      </c>
      <c r="C70" s="41" t="s">
        <v>206</v>
      </c>
      <c r="D70" s="42">
        <v>3163</v>
      </c>
      <c r="E70" s="42">
        <v>325</v>
      </c>
      <c r="F70" s="43">
        <f t="shared" si="2"/>
        <v>9.7323076923076925</v>
      </c>
      <c r="G70" s="48" t="s">
        <v>173</v>
      </c>
      <c r="H70" s="45" t="s">
        <v>116</v>
      </c>
      <c r="I70" s="45" t="s">
        <v>117</v>
      </c>
      <c r="J70" s="46" t="s">
        <v>104</v>
      </c>
      <c r="K70" s="40" t="s">
        <v>113</v>
      </c>
    </row>
    <row r="71" spans="1:11" x14ac:dyDescent="0.25">
      <c r="A71" s="41"/>
      <c r="B71" s="41" t="s">
        <v>215</v>
      </c>
      <c r="C71" s="41" t="s">
        <v>216</v>
      </c>
      <c r="D71" s="42">
        <v>2888</v>
      </c>
      <c r="E71" s="42">
        <v>271</v>
      </c>
      <c r="F71" s="43">
        <f t="shared" si="2"/>
        <v>10.656826568265682</v>
      </c>
      <c r="G71" s="48" t="s">
        <v>166</v>
      </c>
      <c r="H71" s="45" t="s">
        <v>130</v>
      </c>
      <c r="I71" s="45" t="s">
        <v>131</v>
      </c>
      <c r="J71" s="46" t="s">
        <v>104</v>
      </c>
      <c r="K71" s="40" t="s">
        <v>113</v>
      </c>
    </row>
    <row r="72" spans="1:11" x14ac:dyDescent="0.25">
      <c r="A72" s="41"/>
      <c r="B72" s="41" t="s">
        <v>217</v>
      </c>
      <c r="C72" s="41" t="s">
        <v>218</v>
      </c>
      <c r="D72" s="42">
        <v>3083</v>
      </c>
      <c r="E72" s="42">
        <v>341</v>
      </c>
      <c r="F72" s="43">
        <f t="shared" si="2"/>
        <v>9.0410557184750733</v>
      </c>
      <c r="G72" s="48" t="s">
        <v>173</v>
      </c>
      <c r="H72" s="45" t="s">
        <v>116</v>
      </c>
      <c r="I72" s="45" t="s">
        <v>117</v>
      </c>
      <c r="J72" s="46" t="s">
        <v>104</v>
      </c>
      <c r="K72" s="40" t="s">
        <v>113</v>
      </c>
    </row>
    <row r="73" spans="1:11" x14ac:dyDescent="0.25">
      <c r="A73" s="41"/>
      <c r="B73" s="41" t="s">
        <v>219</v>
      </c>
      <c r="C73" s="41" t="s">
        <v>220</v>
      </c>
      <c r="D73" s="42">
        <v>2976</v>
      </c>
      <c r="E73" s="42">
        <v>321</v>
      </c>
      <c r="F73" s="43">
        <f t="shared" si="2"/>
        <v>9.2710280373831768</v>
      </c>
      <c r="G73" s="48" t="s">
        <v>173</v>
      </c>
      <c r="H73" s="45" t="s">
        <v>116</v>
      </c>
      <c r="I73" s="45" t="s">
        <v>117</v>
      </c>
      <c r="J73" s="46" t="s">
        <v>104</v>
      </c>
      <c r="K73" s="40" t="s">
        <v>113</v>
      </c>
    </row>
    <row r="74" spans="1:11" x14ac:dyDescent="0.25">
      <c r="B74" s="41" t="s">
        <v>221</v>
      </c>
      <c r="C74" s="41" t="s">
        <v>150</v>
      </c>
      <c r="D74" s="42">
        <v>3186</v>
      </c>
      <c r="E74" s="42">
        <v>424</v>
      </c>
      <c r="F74" s="43">
        <f t="shared" si="2"/>
        <v>7.5141509433962268</v>
      </c>
      <c r="G74" s="45" t="s">
        <v>171</v>
      </c>
      <c r="H74" s="45" t="s">
        <v>135</v>
      </c>
      <c r="I74" s="45" t="s">
        <v>136</v>
      </c>
      <c r="J74" s="46" t="s">
        <v>104</v>
      </c>
      <c r="K74" s="40" t="s">
        <v>105</v>
      </c>
    </row>
    <row r="75" spans="1:11" x14ac:dyDescent="0.25">
      <c r="A75" s="34" t="s">
        <v>222</v>
      </c>
      <c r="B75" s="41" t="s">
        <v>174</v>
      </c>
      <c r="C75" s="41" t="s">
        <v>223</v>
      </c>
      <c r="D75" s="42">
        <v>4112</v>
      </c>
      <c r="E75" s="42">
        <v>249</v>
      </c>
      <c r="F75" s="43">
        <f t="shared" si="2"/>
        <v>16.514056224899598</v>
      </c>
      <c r="G75" s="48" t="s">
        <v>152</v>
      </c>
      <c r="H75" s="45" t="s">
        <v>153</v>
      </c>
      <c r="I75" s="45" t="s">
        <v>154</v>
      </c>
      <c r="J75" s="46" t="s">
        <v>104</v>
      </c>
      <c r="K75" s="40" t="s">
        <v>121</v>
      </c>
    </row>
    <row r="76" spans="1:11" x14ac:dyDescent="0.25">
      <c r="A76" s="41"/>
      <c r="B76" s="41" t="s">
        <v>175</v>
      </c>
      <c r="C76" s="41" t="s">
        <v>224</v>
      </c>
      <c r="D76" s="42">
        <v>4112</v>
      </c>
      <c r="E76" s="42">
        <v>335</v>
      </c>
      <c r="F76" s="43">
        <f t="shared" si="2"/>
        <v>12.274626865671642</v>
      </c>
      <c r="G76" s="48" t="s">
        <v>152</v>
      </c>
      <c r="H76" s="45" t="s">
        <v>153</v>
      </c>
      <c r="I76" s="45" t="s">
        <v>154</v>
      </c>
      <c r="J76" s="46" t="s">
        <v>104</v>
      </c>
      <c r="K76" s="40" t="s">
        <v>121</v>
      </c>
    </row>
    <row r="77" spans="1:11" x14ac:dyDescent="0.25">
      <c r="A77" s="41"/>
      <c r="B77" s="41" t="s">
        <v>189</v>
      </c>
      <c r="C77" s="41" t="s">
        <v>225</v>
      </c>
      <c r="D77" s="42">
        <v>4244</v>
      </c>
      <c r="E77" s="42">
        <v>395</v>
      </c>
      <c r="F77" s="43">
        <f t="shared" si="2"/>
        <v>10.744303797468355</v>
      </c>
      <c r="G77" s="48" t="s">
        <v>152</v>
      </c>
      <c r="H77" s="45" t="s">
        <v>153</v>
      </c>
      <c r="I77" s="45" t="s">
        <v>154</v>
      </c>
      <c r="J77" s="46" t="s">
        <v>104</v>
      </c>
      <c r="K77" s="40" t="s">
        <v>121</v>
      </c>
    </row>
    <row r="78" spans="1:11" x14ac:dyDescent="0.25">
      <c r="A78" s="41"/>
      <c r="B78" s="41" t="s">
        <v>190</v>
      </c>
      <c r="C78" s="41" t="s">
        <v>208</v>
      </c>
      <c r="D78" s="42">
        <v>2899</v>
      </c>
      <c r="E78" s="42">
        <v>385</v>
      </c>
      <c r="F78" s="43">
        <f t="shared" si="2"/>
        <v>7.5298701298701296</v>
      </c>
      <c r="G78" s="47" t="s">
        <v>101</v>
      </c>
      <c r="H78" s="47" t="s">
        <v>101</v>
      </c>
      <c r="I78" s="45" t="s">
        <v>136</v>
      </c>
      <c r="J78" s="46" t="s">
        <v>104</v>
      </c>
      <c r="K78" s="40" t="s">
        <v>113</v>
      </c>
    </row>
    <row r="79" spans="1:11" x14ac:dyDescent="0.25">
      <c r="A79" s="41"/>
      <c r="B79" s="41" t="s">
        <v>203</v>
      </c>
      <c r="C79" s="41" t="s">
        <v>226</v>
      </c>
      <c r="D79" s="42">
        <v>2954</v>
      </c>
      <c r="E79" s="42">
        <v>385</v>
      </c>
      <c r="F79" s="43">
        <f t="shared" si="2"/>
        <v>7.6727272727272728</v>
      </c>
      <c r="G79" s="47" t="s">
        <v>101</v>
      </c>
      <c r="H79" s="47" t="s">
        <v>101</v>
      </c>
      <c r="I79" s="45" t="s">
        <v>136</v>
      </c>
      <c r="J79" s="46" t="s">
        <v>104</v>
      </c>
      <c r="K79" s="40" t="s">
        <v>113</v>
      </c>
    </row>
    <row r="80" spans="1:11" x14ac:dyDescent="0.25">
      <c r="A80" s="41"/>
      <c r="B80" s="41" t="s">
        <v>216</v>
      </c>
      <c r="C80" s="41" t="s">
        <v>227</v>
      </c>
      <c r="D80" s="42">
        <v>4112</v>
      </c>
      <c r="E80" s="42">
        <v>355</v>
      </c>
      <c r="F80" s="43">
        <f t="shared" si="2"/>
        <v>11.583098591549296</v>
      </c>
      <c r="G80" s="48" t="s">
        <v>152</v>
      </c>
      <c r="H80" s="45" t="s">
        <v>153</v>
      </c>
      <c r="I80" s="45" t="s">
        <v>154</v>
      </c>
      <c r="J80" s="46" t="s">
        <v>104</v>
      </c>
      <c r="K80" s="40" t="s">
        <v>121</v>
      </c>
    </row>
    <row r="81" spans="1:11" x14ac:dyDescent="0.25">
      <c r="A81" s="41"/>
      <c r="B81" s="41" t="s">
        <v>220</v>
      </c>
      <c r="C81" s="41" t="s">
        <v>214</v>
      </c>
      <c r="D81" s="42">
        <v>3097</v>
      </c>
      <c r="E81" s="42">
        <v>364</v>
      </c>
      <c r="F81" s="43">
        <f t="shared" si="2"/>
        <v>8.5082417582417591</v>
      </c>
      <c r="G81" s="48" t="s">
        <v>171</v>
      </c>
      <c r="H81" s="45" t="s">
        <v>135</v>
      </c>
      <c r="I81" s="45" t="s">
        <v>136</v>
      </c>
      <c r="J81" s="46" t="s">
        <v>104</v>
      </c>
      <c r="K81" s="40" t="s">
        <v>113</v>
      </c>
    </row>
    <row r="82" spans="1:11" x14ac:dyDescent="0.25">
      <c r="A82" s="41"/>
      <c r="B82" s="41" t="s">
        <v>218</v>
      </c>
      <c r="C82" s="41" t="s">
        <v>228</v>
      </c>
      <c r="D82" s="42">
        <v>3031</v>
      </c>
      <c r="E82" s="42">
        <v>364</v>
      </c>
      <c r="F82" s="43">
        <f t="shared" si="2"/>
        <v>8.3269230769230766</v>
      </c>
      <c r="G82" s="48" t="s">
        <v>171</v>
      </c>
      <c r="H82" s="45" t="s">
        <v>135</v>
      </c>
      <c r="I82" s="45" t="s">
        <v>136</v>
      </c>
      <c r="J82" s="46" t="s">
        <v>104</v>
      </c>
      <c r="K82" s="40" t="s">
        <v>113</v>
      </c>
    </row>
    <row r="83" spans="1:11" x14ac:dyDescent="0.25">
      <c r="A83" s="41"/>
      <c r="B83" s="41" t="s">
        <v>226</v>
      </c>
      <c r="C83" s="41" t="s">
        <v>179</v>
      </c>
      <c r="D83" s="42">
        <v>3671</v>
      </c>
      <c r="E83" s="42">
        <v>540</v>
      </c>
      <c r="F83" s="43">
        <f t="shared" si="2"/>
        <v>6.7981481481481483</v>
      </c>
      <c r="G83" s="48" t="s">
        <v>171</v>
      </c>
      <c r="H83" s="45" t="s">
        <v>135</v>
      </c>
      <c r="I83" s="45" t="s">
        <v>136</v>
      </c>
      <c r="J83" s="46" t="s">
        <v>104</v>
      </c>
      <c r="K83" s="40" t="s">
        <v>105</v>
      </c>
    </row>
    <row r="84" spans="1:11" x14ac:dyDescent="0.25">
      <c r="A84" s="41"/>
      <c r="B84" s="41" t="s">
        <v>229</v>
      </c>
      <c r="C84" s="41" t="s">
        <v>155</v>
      </c>
      <c r="D84" s="42">
        <v>3197</v>
      </c>
      <c r="E84" s="42">
        <v>365</v>
      </c>
      <c r="F84" s="43">
        <f t="shared" si="2"/>
        <v>8.7589041095890412</v>
      </c>
      <c r="G84" s="48" t="s">
        <v>171</v>
      </c>
      <c r="H84" s="45" t="s">
        <v>135</v>
      </c>
      <c r="I84" s="45" t="s">
        <v>136</v>
      </c>
      <c r="J84" s="46" t="s">
        <v>104</v>
      </c>
      <c r="K84" s="40" t="s">
        <v>105</v>
      </c>
    </row>
    <row r="85" spans="1:11" x14ac:dyDescent="0.25">
      <c r="A85" s="41"/>
      <c r="B85" s="41" t="s">
        <v>230</v>
      </c>
      <c r="C85" s="41" t="s">
        <v>159</v>
      </c>
      <c r="D85" s="42">
        <v>3241</v>
      </c>
      <c r="E85" s="42">
        <v>444</v>
      </c>
      <c r="F85" s="43">
        <f t="shared" si="2"/>
        <v>7.2995495495495497</v>
      </c>
      <c r="G85" s="48" t="s">
        <v>171</v>
      </c>
      <c r="H85" s="45" t="s">
        <v>135</v>
      </c>
      <c r="I85" s="45" t="s">
        <v>136</v>
      </c>
      <c r="J85" s="46" t="s">
        <v>104</v>
      </c>
      <c r="K85" s="40" t="s">
        <v>105</v>
      </c>
    </row>
    <row r="86" spans="1:11" x14ac:dyDescent="0.25">
      <c r="A86" s="41"/>
      <c r="B86" s="41" t="s">
        <v>228</v>
      </c>
      <c r="C86" s="41" t="s">
        <v>157</v>
      </c>
      <c r="D86" s="42">
        <v>3219</v>
      </c>
      <c r="E86" s="42">
        <v>414</v>
      </c>
      <c r="F86" s="43">
        <f t="shared" si="2"/>
        <v>7.77536231884058</v>
      </c>
      <c r="G86" s="48" t="s">
        <v>171</v>
      </c>
      <c r="H86" s="45" t="s">
        <v>135</v>
      </c>
      <c r="I86" s="45" t="s">
        <v>136</v>
      </c>
      <c r="J86" s="46" t="s">
        <v>104</v>
      </c>
      <c r="K86" s="40" t="s">
        <v>105</v>
      </c>
    </row>
    <row r="87" spans="1:11" x14ac:dyDescent="0.25">
      <c r="A87" s="41"/>
      <c r="B87" s="41" t="s">
        <v>231</v>
      </c>
      <c r="C87" s="41" t="s">
        <v>210</v>
      </c>
      <c r="D87" s="42">
        <v>3020</v>
      </c>
      <c r="E87" s="42">
        <v>296</v>
      </c>
      <c r="F87" s="43">
        <f t="shared" si="2"/>
        <v>10.202702702702704</v>
      </c>
      <c r="G87" s="48" t="s">
        <v>173</v>
      </c>
      <c r="H87" s="45" t="s">
        <v>116</v>
      </c>
      <c r="I87" s="45" t="s">
        <v>117</v>
      </c>
      <c r="J87" s="46" t="s">
        <v>104</v>
      </c>
      <c r="K87" s="40" t="s">
        <v>113</v>
      </c>
    </row>
    <row r="88" spans="1:11" x14ac:dyDescent="0.25">
      <c r="A88" s="41"/>
      <c r="B88" s="41" t="s">
        <v>232</v>
      </c>
      <c r="C88" s="41" t="s">
        <v>212</v>
      </c>
      <c r="D88" s="42">
        <v>3053</v>
      </c>
      <c r="E88" s="42">
        <v>345</v>
      </c>
      <c r="F88" s="43">
        <f t="shared" si="2"/>
        <v>8.8492753623188403</v>
      </c>
      <c r="G88" s="48" t="s">
        <v>171</v>
      </c>
      <c r="H88" s="45" t="s">
        <v>135</v>
      </c>
      <c r="I88" s="45" t="s">
        <v>136</v>
      </c>
      <c r="J88" s="46" t="s">
        <v>104</v>
      </c>
      <c r="K88" s="40" t="s">
        <v>113</v>
      </c>
    </row>
    <row r="89" spans="1:11" x14ac:dyDescent="0.25">
      <c r="A89" s="41"/>
      <c r="B89" s="41" t="s">
        <v>233</v>
      </c>
      <c r="C89" s="41" t="s">
        <v>229</v>
      </c>
      <c r="D89" s="42">
        <v>2943</v>
      </c>
      <c r="E89" s="42">
        <v>296</v>
      </c>
      <c r="F89" s="43">
        <f t="shared" si="2"/>
        <v>9.9425675675675684</v>
      </c>
      <c r="G89" s="48" t="s">
        <v>173</v>
      </c>
      <c r="H89" s="45" t="s">
        <v>116</v>
      </c>
      <c r="I89" s="45" t="s">
        <v>117</v>
      </c>
      <c r="J89" s="46" t="s">
        <v>104</v>
      </c>
      <c r="K89" s="40" t="s">
        <v>113</v>
      </c>
    </row>
    <row r="90" spans="1:11" x14ac:dyDescent="0.25">
      <c r="B90" s="41" t="s">
        <v>234</v>
      </c>
      <c r="C90" s="41" t="s">
        <v>230</v>
      </c>
      <c r="D90" s="42">
        <v>2987</v>
      </c>
      <c r="E90" s="42">
        <v>345</v>
      </c>
      <c r="F90" s="43">
        <f t="shared" si="2"/>
        <v>8.6579710144927535</v>
      </c>
      <c r="G90" s="48" t="s">
        <v>171</v>
      </c>
      <c r="H90" s="45" t="s">
        <v>135</v>
      </c>
      <c r="I90" s="45" t="s">
        <v>136</v>
      </c>
      <c r="J90" s="46" t="s">
        <v>104</v>
      </c>
      <c r="K90" s="40" t="s">
        <v>113</v>
      </c>
    </row>
    <row r="91" spans="1:11" x14ac:dyDescent="0.25">
      <c r="A91" s="34" t="s">
        <v>235</v>
      </c>
      <c r="B91" s="41" t="s">
        <v>156</v>
      </c>
      <c r="C91" s="41" t="s">
        <v>192</v>
      </c>
      <c r="D91" s="42">
        <v>3241</v>
      </c>
      <c r="E91" s="42">
        <v>690</v>
      </c>
      <c r="F91" s="43">
        <f t="shared" si="2"/>
        <v>4.6971014492753627</v>
      </c>
      <c r="G91" s="47" t="s">
        <v>101</v>
      </c>
      <c r="H91" s="49" t="s">
        <v>101</v>
      </c>
      <c r="I91" s="45" t="s">
        <v>149</v>
      </c>
      <c r="J91" s="46" t="s">
        <v>104</v>
      </c>
      <c r="K91" s="40" t="s">
        <v>105</v>
      </c>
    </row>
    <row r="92" spans="1:11" x14ac:dyDescent="0.25">
      <c r="A92" s="41"/>
      <c r="B92" s="41" t="s">
        <v>151</v>
      </c>
      <c r="C92" s="41" t="s">
        <v>162</v>
      </c>
      <c r="D92" s="42">
        <v>3230</v>
      </c>
      <c r="E92" s="42">
        <v>503</v>
      </c>
      <c r="F92" s="43">
        <f t="shared" si="2"/>
        <v>6.4214711729622262</v>
      </c>
      <c r="G92" s="49" t="s">
        <v>101</v>
      </c>
      <c r="H92" s="49" t="s">
        <v>101</v>
      </c>
      <c r="I92" s="45" t="s">
        <v>149</v>
      </c>
      <c r="J92" s="46" t="s">
        <v>104</v>
      </c>
      <c r="K92" s="40" t="s">
        <v>105</v>
      </c>
    </row>
    <row r="93" spans="1:11" x14ac:dyDescent="0.25">
      <c r="A93" s="41"/>
      <c r="B93" s="41" t="s">
        <v>196</v>
      </c>
      <c r="C93" s="41" t="s">
        <v>217</v>
      </c>
      <c r="D93" s="42">
        <v>3206</v>
      </c>
      <c r="E93" s="42">
        <v>414</v>
      </c>
      <c r="F93" s="43">
        <f t="shared" si="2"/>
        <v>7.7439613526570046</v>
      </c>
      <c r="G93" s="49" t="s">
        <v>101</v>
      </c>
      <c r="H93" s="49" t="s">
        <v>101</v>
      </c>
      <c r="I93" s="45" t="s">
        <v>136</v>
      </c>
      <c r="J93" s="46" t="s">
        <v>104</v>
      </c>
      <c r="K93" s="40" t="s">
        <v>105</v>
      </c>
    </row>
    <row r="94" spans="1:11" x14ac:dyDescent="0.25">
      <c r="A94" s="41"/>
      <c r="B94" s="41" t="s">
        <v>207</v>
      </c>
      <c r="C94" s="41" t="s">
        <v>215</v>
      </c>
      <c r="D94" s="42">
        <v>2976</v>
      </c>
      <c r="E94" s="42">
        <v>296</v>
      </c>
      <c r="F94" s="43">
        <f t="shared" si="2"/>
        <v>10.054054054054054</v>
      </c>
      <c r="G94" s="48" t="s">
        <v>173</v>
      </c>
      <c r="H94" s="45" t="s">
        <v>116</v>
      </c>
      <c r="I94" s="45" t="s">
        <v>117</v>
      </c>
      <c r="J94" s="46" t="s">
        <v>104</v>
      </c>
      <c r="K94" s="40" t="s">
        <v>113</v>
      </c>
    </row>
    <row r="95" spans="1:11" x14ac:dyDescent="0.25">
      <c r="A95" s="41"/>
      <c r="B95" s="41" t="s">
        <v>158</v>
      </c>
      <c r="C95" s="41" t="s">
        <v>232</v>
      </c>
      <c r="D95" s="42">
        <v>3199</v>
      </c>
      <c r="E95" s="42">
        <v>414</v>
      </c>
      <c r="F95" s="43">
        <f t="shared" si="2"/>
        <v>7.7270531400966185</v>
      </c>
      <c r="G95" s="49" t="s">
        <v>101</v>
      </c>
      <c r="H95" s="49" t="s">
        <v>101</v>
      </c>
      <c r="I95" s="45" t="s">
        <v>136</v>
      </c>
      <c r="J95" s="46" t="s">
        <v>104</v>
      </c>
      <c r="K95" s="40" t="s">
        <v>113</v>
      </c>
    </row>
    <row r="96" spans="1:11" x14ac:dyDescent="0.25">
      <c r="A96" s="41"/>
      <c r="B96" s="41" t="s">
        <v>184</v>
      </c>
      <c r="C96" s="41" t="s">
        <v>231</v>
      </c>
      <c r="D96" s="42">
        <v>2976</v>
      </c>
      <c r="E96" s="42">
        <v>296</v>
      </c>
      <c r="F96" s="43">
        <f t="shared" si="2"/>
        <v>10.054054054054054</v>
      </c>
      <c r="G96" s="48" t="s">
        <v>173</v>
      </c>
      <c r="H96" s="45" t="s">
        <v>116</v>
      </c>
      <c r="I96" s="45" t="s">
        <v>117</v>
      </c>
      <c r="J96" s="46" t="s">
        <v>104</v>
      </c>
      <c r="K96" s="40" t="s">
        <v>113</v>
      </c>
    </row>
    <row r="97" spans="1:11" x14ac:dyDescent="0.25">
      <c r="B97" s="41" t="s">
        <v>185</v>
      </c>
      <c r="C97" s="41" t="s">
        <v>160</v>
      </c>
      <c r="D97" s="42">
        <v>3186</v>
      </c>
      <c r="E97" s="42">
        <v>365</v>
      </c>
      <c r="F97" s="43">
        <f t="shared" si="2"/>
        <v>8.7287671232876711</v>
      </c>
      <c r="G97" s="49" t="s">
        <v>101</v>
      </c>
      <c r="H97" s="45" t="s">
        <v>116</v>
      </c>
      <c r="I97" s="45" t="s">
        <v>117</v>
      </c>
      <c r="J97" s="46" t="s">
        <v>104</v>
      </c>
      <c r="K97" s="40" t="s">
        <v>113</v>
      </c>
    </row>
    <row r="98" spans="1:11" x14ac:dyDescent="0.25">
      <c r="A98" s="34" t="s">
        <v>236</v>
      </c>
      <c r="B98" s="41" t="s">
        <v>223</v>
      </c>
      <c r="C98" s="41" t="s">
        <v>237</v>
      </c>
      <c r="D98" s="42">
        <v>5132</v>
      </c>
      <c r="E98" s="42">
        <v>670</v>
      </c>
      <c r="F98" s="43">
        <f t="shared" si="2"/>
        <v>7.6597014925373132</v>
      </c>
      <c r="G98" s="48" t="s">
        <v>152</v>
      </c>
      <c r="H98" s="45" t="s">
        <v>153</v>
      </c>
      <c r="I98" s="45" t="s">
        <v>154</v>
      </c>
      <c r="J98" s="46" t="s">
        <v>104</v>
      </c>
      <c r="K98" s="40" t="s">
        <v>238</v>
      </c>
    </row>
    <row r="99" spans="1:11" x14ac:dyDescent="0.25">
      <c r="A99" s="41"/>
      <c r="B99" s="41" t="s">
        <v>224</v>
      </c>
      <c r="C99" s="41" t="s">
        <v>239</v>
      </c>
      <c r="D99" s="42">
        <v>5121</v>
      </c>
      <c r="E99" s="42">
        <v>750</v>
      </c>
      <c r="F99" s="43">
        <f t="shared" si="2"/>
        <v>6.8280000000000003</v>
      </c>
      <c r="G99" s="48" t="s">
        <v>152</v>
      </c>
      <c r="H99" s="45" t="s">
        <v>153</v>
      </c>
      <c r="I99" s="45" t="s">
        <v>154</v>
      </c>
      <c r="J99" s="46" t="s">
        <v>104</v>
      </c>
      <c r="K99" s="40" t="s">
        <v>238</v>
      </c>
    </row>
    <row r="100" spans="1:11" x14ac:dyDescent="0.25">
      <c r="A100" s="41"/>
      <c r="B100" s="41" t="s">
        <v>225</v>
      </c>
      <c r="C100" s="41" t="s">
        <v>221</v>
      </c>
      <c r="D100" s="42">
        <v>3097</v>
      </c>
      <c r="E100" s="42">
        <v>394</v>
      </c>
      <c r="F100" s="43">
        <f t="shared" si="2"/>
        <v>7.8604060913705585</v>
      </c>
      <c r="G100" s="48" t="s">
        <v>171</v>
      </c>
      <c r="H100" s="45" t="s">
        <v>135</v>
      </c>
      <c r="I100" s="45" t="s">
        <v>136</v>
      </c>
      <c r="J100" s="46" t="s">
        <v>104</v>
      </c>
      <c r="K100" s="40" t="s">
        <v>113</v>
      </c>
    </row>
    <row r="101" spans="1:11" x14ac:dyDescent="0.25">
      <c r="A101" s="34"/>
      <c r="B101" s="41" t="s">
        <v>227</v>
      </c>
      <c r="C101" s="41" t="s">
        <v>233</v>
      </c>
      <c r="D101" s="42">
        <v>3097</v>
      </c>
      <c r="E101" s="42">
        <v>394</v>
      </c>
      <c r="F101" s="43">
        <f t="shared" si="2"/>
        <v>7.8604060913705585</v>
      </c>
      <c r="G101" s="48" t="s">
        <v>171</v>
      </c>
      <c r="H101" s="45" t="s">
        <v>135</v>
      </c>
      <c r="I101" s="45" t="s">
        <v>136</v>
      </c>
      <c r="J101" s="46" t="s">
        <v>104</v>
      </c>
      <c r="K101" s="40" t="s">
        <v>113</v>
      </c>
    </row>
    <row r="102" spans="1:11" x14ac:dyDescent="0.25">
      <c r="A102" s="34" t="s">
        <v>240</v>
      </c>
      <c r="B102" s="41" t="s">
        <v>197</v>
      </c>
      <c r="C102" s="41" t="s">
        <v>181</v>
      </c>
      <c r="D102" s="42">
        <v>3770</v>
      </c>
      <c r="E102" s="42">
        <v>641</v>
      </c>
      <c r="F102" s="43">
        <f t="shared" si="2"/>
        <v>5.8814352574102964</v>
      </c>
      <c r="G102" s="47" t="s">
        <v>101</v>
      </c>
      <c r="H102" s="45" t="s">
        <v>241</v>
      </c>
      <c r="I102" s="45" t="s">
        <v>149</v>
      </c>
      <c r="J102" s="46" t="s">
        <v>104</v>
      </c>
      <c r="K102" s="40" t="s">
        <v>105</v>
      </c>
    </row>
    <row r="103" spans="1:11" x14ac:dyDescent="0.25">
      <c r="A103" s="41"/>
      <c r="B103" s="41" t="s">
        <v>201</v>
      </c>
      <c r="C103" s="41" t="s">
        <v>164</v>
      </c>
      <c r="D103" s="42">
        <v>3318</v>
      </c>
      <c r="E103" s="42">
        <v>380</v>
      </c>
      <c r="F103" s="43">
        <f t="shared" si="2"/>
        <v>8.7315789473684209</v>
      </c>
      <c r="G103" s="48" t="s">
        <v>171</v>
      </c>
      <c r="H103" s="45" t="s">
        <v>135</v>
      </c>
      <c r="I103" s="45" t="s">
        <v>136</v>
      </c>
      <c r="J103" s="46" t="s">
        <v>104</v>
      </c>
      <c r="K103" s="40" t="s">
        <v>105</v>
      </c>
    </row>
    <row r="104" spans="1:11" x14ac:dyDescent="0.25">
      <c r="A104" s="41"/>
      <c r="B104" s="41" t="s">
        <v>202</v>
      </c>
      <c r="C104" s="41" t="s">
        <v>167</v>
      </c>
      <c r="D104" s="42">
        <v>3417</v>
      </c>
      <c r="E104" s="42">
        <v>444</v>
      </c>
      <c r="F104" s="43">
        <f t="shared" si="2"/>
        <v>7.6959459459459456</v>
      </c>
      <c r="G104" s="48" t="s">
        <v>171</v>
      </c>
      <c r="H104" s="45" t="s">
        <v>135</v>
      </c>
      <c r="I104" s="45" t="s">
        <v>136</v>
      </c>
      <c r="J104" s="46" t="s">
        <v>104</v>
      </c>
      <c r="K104" s="40" t="s">
        <v>105</v>
      </c>
    </row>
    <row r="105" spans="1:11" x14ac:dyDescent="0.25">
      <c r="A105" s="41"/>
      <c r="B105" s="41" t="s">
        <v>209</v>
      </c>
      <c r="C105" s="41" t="s">
        <v>242</v>
      </c>
      <c r="D105" s="42">
        <v>4771</v>
      </c>
      <c r="E105" s="42">
        <v>562</v>
      </c>
      <c r="F105" s="43">
        <f t="shared" si="2"/>
        <v>8.4893238434163703</v>
      </c>
      <c r="G105" s="48" t="s">
        <v>198</v>
      </c>
      <c r="H105" s="45" t="s">
        <v>199</v>
      </c>
      <c r="I105" s="45" t="s">
        <v>200</v>
      </c>
      <c r="J105" s="46" t="s">
        <v>104</v>
      </c>
      <c r="K105" s="40" t="s">
        <v>238</v>
      </c>
    </row>
    <row r="106" spans="1:11" x14ac:dyDescent="0.25">
      <c r="B106" s="41" t="s">
        <v>211</v>
      </c>
      <c r="C106" s="41" t="s">
        <v>193</v>
      </c>
      <c r="D106" s="42">
        <v>3126</v>
      </c>
      <c r="E106" s="42">
        <v>510</v>
      </c>
      <c r="F106" s="43">
        <f t="shared" si="2"/>
        <v>6.1294117647058828</v>
      </c>
      <c r="G106" s="47" t="s">
        <v>101</v>
      </c>
      <c r="H106" s="47" t="s">
        <v>101</v>
      </c>
      <c r="I106" s="45" t="s">
        <v>149</v>
      </c>
      <c r="J106" s="46" t="s">
        <v>104</v>
      </c>
      <c r="K106" s="40" t="s">
        <v>105</v>
      </c>
    </row>
    <row r="107" spans="1:11" x14ac:dyDescent="0.25">
      <c r="A107" s="34" t="s">
        <v>243</v>
      </c>
      <c r="B107" s="41" t="s">
        <v>237</v>
      </c>
      <c r="C107" s="41" t="s">
        <v>169</v>
      </c>
      <c r="D107" s="42">
        <v>3516</v>
      </c>
      <c r="E107" s="42">
        <v>473</v>
      </c>
      <c r="F107" s="43">
        <v>7.43</v>
      </c>
      <c r="G107" s="48" t="s">
        <v>171</v>
      </c>
      <c r="H107" s="45" t="s">
        <v>135</v>
      </c>
      <c r="I107" s="45" t="s">
        <v>136</v>
      </c>
      <c r="J107" s="46" t="s">
        <v>104</v>
      </c>
      <c r="K107" s="40" t="s">
        <v>105</v>
      </c>
    </row>
    <row r="108" spans="1:11" x14ac:dyDescent="0.25">
      <c r="A108" s="41"/>
      <c r="B108" s="41" t="s">
        <v>239</v>
      </c>
      <c r="C108" s="41" t="s">
        <v>244</v>
      </c>
      <c r="D108" s="42">
        <v>4568</v>
      </c>
      <c r="E108" s="42">
        <v>402</v>
      </c>
      <c r="F108" s="43">
        <f t="shared" ref="F108:F113" si="3">D108/E108</f>
        <v>11.363184079601989</v>
      </c>
      <c r="G108" s="48" t="s">
        <v>198</v>
      </c>
      <c r="H108" s="45" t="s">
        <v>199</v>
      </c>
      <c r="I108" s="45" t="s">
        <v>200</v>
      </c>
      <c r="J108" s="46" t="s">
        <v>104</v>
      </c>
      <c r="K108" s="40" t="s">
        <v>238</v>
      </c>
    </row>
    <row r="109" spans="1:11" x14ac:dyDescent="0.25">
      <c r="A109" s="41"/>
      <c r="B109" s="41" t="s">
        <v>242</v>
      </c>
      <c r="C109" s="41" t="s">
        <v>245</v>
      </c>
      <c r="D109" s="42">
        <v>5029</v>
      </c>
      <c r="E109" s="42">
        <v>469</v>
      </c>
      <c r="F109" s="43">
        <f t="shared" si="3"/>
        <v>10.722814498933902</v>
      </c>
      <c r="G109" s="48" t="s">
        <v>198</v>
      </c>
      <c r="H109" s="45" t="s">
        <v>199</v>
      </c>
      <c r="I109" s="45" t="s">
        <v>200</v>
      </c>
      <c r="J109" s="46" t="s">
        <v>104</v>
      </c>
      <c r="K109" s="40" t="s">
        <v>238</v>
      </c>
    </row>
    <row r="110" spans="1:11" x14ac:dyDescent="0.25">
      <c r="A110" s="41"/>
      <c r="B110" s="41" t="s">
        <v>244</v>
      </c>
      <c r="C110" s="41" t="s">
        <v>246</v>
      </c>
      <c r="D110" s="42">
        <v>5033</v>
      </c>
      <c r="E110" s="42">
        <v>562</v>
      </c>
      <c r="F110" s="43">
        <f t="shared" si="3"/>
        <v>8.9555160142348758</v>
      </c>
      <c r="G110" s="48" t="s">
        <v>198</v>
      </c>
      <c r="H110" s="45" t="s">
        <v>199</v>
      </c>
      <c r="I110" s="45" t="s">
        <v>200</v>
      </c>
      <c r="J110" s="46" t="s">
        <v>104</v>
      </c>
      <c r="K110" s="40" t="s">
        <v>238</v>
      </c>
    </row>
    <row r="111" spans="1:11" x14ac:dyDescent="0.25">
      <c r="A111" s="41"/>
      <c r="B111" s="41" t="s">
        <v>245</v>
      </c>
      <c r="C111" s="41" t="s">
        <v>247</v>
      </c>
      <c r="D111" s="42">
        <v>5196</v>
      </c>
      <c r="E111" s="42">
        <v>670</v>
      </c>
      <c r="F111" s="43">
        <f t="shared" si="3"/>
        <v>7.7552238805970148</v>
      </c>
      <c r="G111" s="48" t="s">
        <v>198</v>
      </c>
      <c r="H111" s="45" t="s">
        <v>199</v>
      </c>
      <c r="I111" s="45" t="s">
        <v>200</v>
      </c>
      <c r="J111" s="46" t="s">
        <v>104</v>
      </c>
      <c r="K111" s="40" t="s">
        <v>238</v>
      </c>
    </row>
    <row r="112" spans="1:11" x14ac:dyDescent="0.25">
      <c r="A112" s="41"/>
      <c r="B112" s="41" t="s">
        <v>246</v>
      </c>
      <c r="C112" s="41" t="s">
        <v>248</v>
      </c>
      <c r="D112" s="42">
        <v>5199</v>
      </c>
      <c r="E112" s="42">
        <v>750</v>
      </c>
      <c r="F112" s="43">
        <f t="shared" si="3"/>
        <v>6.9320000000000004</v>
      </c>
      <c r="G112" s="48" t="s">
        <v>198</v>
      </c>
      <c r="H112" s="45" t="s">
        <v>199</v>
      </c>
      <c r="I112" s="45" t="s">
        <v>200</v>
      </c>
      <c r="J112" s="46" t="s">
        <v>104</v>
      </c>
      <c r="K112" s="40" t="s">
        <v>238</v>
      </c>
    </row>
    <row r="113" spans="1:11" x14ac:dyDescent="0.25">
      <c r="A113" s="41"/>
      <c r="B113" s="41" t="s">
        <v>247</v>
      </c>
      <c r="C113" s="41" t="s">
        <v>234</v>
      </c>
      <c r="D113" s="42">
        <v>3120</v>
      </c>
      <c r="E113" s="42">
        <v>493</v>
      </c>
      <c r="F113" s="43">
        <f t="shared" si="3"/>
        <v>6.3286004056795129</v>
      </c>
      <c r="G113" s="47" t="s">
        <v>101</v>
      </c>
      <c r="H113" s="47" t="s">
        <v>101</v>
      </c>
      <c r="I113" s="45" t="s">
        <v>149</v>
      </c>
      <c r="J113" s="46" t="s">
        <v>104</v>
      </c>
      <c r="K113" s="40" t="s">
        <v>113</v>
      </c>
    </row>
    <row r="114" spans="1:11" x14ac:dyDescent="0.25">
      <c r="B114" s="41" t="s">
        <v>248</v>
      </c>
      <c r="C114" s="41" t="s">
        <v>219</v>
      </c>
      <c r="D114" s="40">
        <v>3214</v>
      </c>
      <c r="E114" s="40">
        <v>493</v>
      </c>
      <c r="F114" s="40">
        <v>6.52</v>
      </c>
      <c r="G114" s="47" t="s">
        <v>101</v>
      </c>
      <c r="H114" s="49" t="s">
        <v>101</v>
      </c>
      <c r="I114" s="45" t="s">
        <v>149</v>
      </c>
      <c r="J114" s="46" t="s">
        <v>104</v>
      </c>
      <c r="K114" s="40" t="s">
        <v>113</v>
      </c>
    </row>
    <row r="115" spans="1:11" x14ac:dyDescent="0.25">
      <c r="A115" s="34" t="s">
        <v>249</v>
      </c>
      <c r="B115" s="41" t="s">
        <v>163</v>
      </c>
      <c r="C115" s="41" t="s">
        <v>172</v>
      </c>
      <c r="D115" s="40">
        <v>3056</v>
      </c>
      <c r="E115" s="40">
        <v>518</v>
      </c>
      <c r="F115" s="40">
        <v>5.9</v>
      </c>
      <c r="G115" s="47" t="s">
        <v>101</v>
      </c>
      <c r="H115" s="49" t="s">
        <v>101</v>
      </c>
      <c r="I115" s="45" t="s">
        <v>149</v>
      </c>
      <c r="J115" s="46" t="s">
        <v>104</v>
      </c>
      <c r="K115" s="40" t="s">
        <v>105</v>
      </c>
    </row>
    <row r="116" spans="1:11" x14ac:dyDescent="0.25">
      <c r="A116" s="50"/>
      <c r="B116" s="41" t="s">
        <v>213</v>
      </c>
      <c r="C116" s="40" t="s">
        <v>3</v>
      </c>
      <c r="G116" s="40" t="s">
        <v>250</v>
      </c>
      <c r="H116" s="40" t="s">
        <v>250</v>
      </c>
      <c r="I116" s="40" t="s">
        <v>250</v>
      </c>
      <c r="J116" s="40" t="s">
        <v>250</v>
      </c>
      <c r="K116" s="40" t="s">
        <v>250</v>
      </c>
    </row>
    <row r="117" spans="1:11" x14ac:dyDescent="0.25">
      <c r="A117" s="50"/>
      <c r="C117" s="50"/>
      <c r="J117" s="46"/>
    </row>
    <row r="118" spans="1:11" x14ac:dyDescent="0.25">
      <c r="A118" s="50"/>
      <c r="B118" s="50"/>
      <c r="C118" s="50"/>
      <c r="J118" s="46"/>
    </row>
    <row r="119" spans="1:11" x14ac:dyDescent="0.25">
      <c r="A119" s="50"/>
      <c r="B119" s="50"/>
      <c r="C119" s="50"/>
      <c r="J119" s="46"/>
    </row>
    <row r="120" spans="1:11" x14ac:dyDescent="0.25">
      <c r="A120" s="50"/>
      <c r="B120" s="50"/>
      <c r="C120" s="50"/>
      <c r="J120" s="46"/>
    </row>
    <row r="121" spans="1:11" x14ac:dyDescent="0.25">
      <c r="A121" s="50"/>
      <c r="B121" s="50"/>
      <c r="C121" s="50"/>
      <c r="J121" s="46"/>
    </row>
    <row r="122" spans="1:11" x14ac:dyDescent="0.25">
      <c r="A122" s="50"/>
      <c r="B122" s="50"/>
      <c r="C122" s="50"/>
      <c r="J122" s="46"/>
    </row>
    <row r="123" spans="1:11" x14ac:dyDescent="0.25">
      <c r="A123" s="50"/>
      <c r="B123" s="50"/>
      <c r="C123" s="50"/>
      <c r="J123" s="46"/>
    </row>
    <row r="124" spans="1:11" x14ac:dyDescent="0.25">
      <c r="A124" s="50"/>
      <c r="B124" s="50"/>
      <c r="C124" s="50"/>
      <c r="J124" s="46"/>
    </row>
    <row r="125" spans="1:11" x14ac:dyDescent="0.25">
      <c r="A125" s="50"/>
      <c r="B125" s="50"/>
      <c r="C125" s="50"/>
      <c r="J125" s="46"/>
    </row>
    <row r="126" spans="1:11" x14ac:dyDescent="0.25">
      <c r="A126" s="50"/>
      <c r="B126" s="50"/>
      <c r="C126" s="50"/>
      <c r="J126" s="46"/>
    </row>
    <row r="127" spans="1:11" x14ac:dyDescent="0.25">
      <c r="A127" s="50"/>
      <c r="B127" s="50"/>
      <c r="C127" s="50"/>
      <c r="J127" s="46"/>
    </row>
    <row r="128" spans="1:11" x14ac:dyDescent="0.25">
      <c r="A128" s="50"/>
      <c r="B128" s="50"/>
      <c r="C128" s="50"/>
      <c r="J128" s="46"/>
    </row>
    <row r="129" spans="1:10" x14ac:dyDescent="0.25">
      <c r="A129" s="50"/>
      <c r="B129" s="50"/>
      <c r="C129" s="50"/>
      <c r="J129" s="46"/>
    </row>
    <row r="130" spans="1:10" x14ac:dyDescent="0.25">
      <c r="A130" s="50"/>
      <c r="B130" s="50"/>
      <c r="C130" s="50"/>
      <c r="J130" s="46"/>
    </row>
    <row r="131" spans="1:10" x14ac:dyDescent="0.25">
      <c r="A131" s="50"/>
      <c r="B131" s="50"/>
      <c r="C131" s="50"/>
      <c r="J131" s="46"/>
    </row>
    <row r="132" spans="1:10" x14ac:dyDescent="0.25">
      <c r="A132" s="50"/>
      <c r="B132" s="50"/>
      <c r="C132" s="50"/>
      <c r="J132" s="46"/>
    </row>
    <row r="133" spans="1:10" x14ac:dyDescent="0.25">
      <c r="A133" s="50"/>
      <c r="B133" s="50"/>
      <c r="C133" s="50"/>
      <c r="J133" s="46"/>
    </row>
    <row r="134" spans="1:10" x14ac:dyDescent="0.25">
      <c r="A134" s="50"/>
      <c r="B134" s="50"/>
      <c r="C134" s="50"/>
      <c r="J134" s="46"/>
    </row>
    <row r="135" spans="1:10" x14ac:dyDescent="0.25">
      <c r="A135" s="50"/>
      <c r="B135" s="50"/>
      <c r="C135" s="50"/>
      <c r="J135" s="46"/>
    </row>
    <row r="136" spans="1:10" x14ac:dyDescent="0.25">
      <c r="A136" s="50"/>
      <c r="B136" s="50"/>
      <c r="C136" s="50"/>
      <c r="J136" s="46"/>
    </row>
    <row r="137" spans="1:10" x14ac:dyDescent="0.25">
      <c r="A137" s="50"/>
      <c r="B137" s="50"/>
      <c r="C137" s="50"/>
      <c r="J137" s="46"/>
    </row>
    <row r="138" spans="1:10" x14ac:dyDescent="0.25">
      <c r="A138" s="50"/>
      <c r="B138" s="50"/>
      <c r="C138" s="50"/>
      <c r="J138" s="46"/>
    </row>
    <row r="139" spans="1:10" x14ac:dyDescent="0.25">
      <c r="A139" s="50"/>
      <c r="B139" s="50"/>
      <c r="C139" s="50"/>
      <c r="J139" s="46"/>
    </row>
    <row r="140" spans="1:10" x14ac:dyDescent="0.25">
      <c r="A140" s="50"/>
      <c r="B140" s="50"/>
      <c r="C140" s="50"/>
      <c r="J140" s="46"/>
    </row>
    <row r="141" spans="1:10" x14ac:dyDescent="0.25">
      <c r="A141" s="50"/>
      <c r="B141" s="50"/>
      <c r="C141" s="50"/>
      <c r="J141" s="46"/>
    </row>
    <row r="142" spans="1:10" x14ac:dyDescent="0.25">
      <c r="A142" s="50"/>
      <c r="B142" s="50"/>
      <c r="C142" s="50"/>
      <c r="J142" s="46"/>
    </row>
    <row r="143" spans="1:10" x14ac:dyDescent="0.25">
      <c r="A143" s="50"/>
      <c r="B143" s="50"/>
      <c r="C143" s="50"/>
      <c r="J143" s="46"/>
    </row>
    <row r="144" spans="1:10" x14ac:dyDescent="0.25">
      <c r="A144" s="50"/>
      <c r="B144" s="50"/>
      <c r="C144" s="50"/>
      <c r="J144" s="46"/>
    </row>
    <row r="145" spans="1:10" x14ac:dyDescent="0.25">
      <c r="A145" s="50"/>
      <c r="B145" s="50"/>
      <c r="C145" s="50"/>
      <c r="J145" s="46"/>
    </row>
    <row r="146" spans="1:10" x14ac:dyDescent="0.25">
      <c r="A146" s="50"/>
      <c r="B146" s="50"/>
      <c r="C146" s="50"/>
      <c r="J146" s="46"/>
    </row>
    <row r="147" spans="1:10" x14ac:dyDescent="0.25">
      <c r="C147" s="50"/>
      <c r="J147" s="46"/>
    </row>
  </sheetData>
  <mergeCells count="2">
    <mergeCell ref="A1:B1"/>
    <mergeCell ref="C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88"/>
  <sheetViews>
    <sheetView workbookViewId="0"/>
  </sheetViews>
  <sheetFormatPr defaultColWidth="12.6640625" defaultRowHeight="15.75" customHeight="1" x14ac:dyDescent="0.25"/>
  <cols>
    <col min="2" max="2" width="26.77734375" customWidth="1"/>
    <col min="3" max="3" width="105" customWidth="1"/>
  </cols>
  <sheetData>
    <row r="1" spans="1:6" x14ac:dyDescent="0.25">
      <c r="B1" s="39" t="s">
        <v>251</v>
      </c>
      <c r="C1" s="39" t="s">
        <v>252</v>
      </c>
      <c r="D1" s="39" t="s">
        <v>253</v>
      </c>
      <c r="F1" s="51" t="s">
        <v>254</v>
      </c>
    </row>
    <row r="2" spans="1:6" x14ac:dyDescent="0.25">
      <c r="A2" s="39" t="s">
        <v>11</v>
      </c>
      <c r="F2" s="52">
        <v>1948</v>
      </c>
    </row>
    <row r="3" spans="1:6" x14ac:dyDescent="0.25">
      <c r="B3" s="40" t="s">
        <v>12</v>
      </c>
      <c r="C3" s="40" t="s">
        <v>3</v>
      </c>
      <c r="D3" s="40"/>
      <c r="F3" s="52">
        <v>1949</v>
      </c>
    </row>
    <row r="4" spans="1:6" x14ac:dyDescent="0.25">
      <c r="C4" s="40" t="s">
        <v>255</v>
      </c>
      <c r="D4" s="40" t="s">
        <v>86</v>
      </c>
      <c r="F4" s="52">
        <v>1950</v>
      </c>
    </row>
    <row r="5" spans="1:6" x14ac:dyDescent="0.25">
      <c r="C5" s="40" t="s">
        <v>256</v>
      </c>
      <c r="D5" s="40" t="s">
        <v>88</v>
      </c>
      <c r="F5" s="52">
        <v>1951</v>
      </c>
    </row>
    <row r="6" spans="1:6" x14ac:dyDescent="0.25">
      <c r="B6" s="40" t="s">
        <v>13</v>
      </c>
      <c r="C6" s="40" t="s">
        <v>3</v>
      </c>
      <c r="D6" s="40"/>
      <c r="F6" s="52">
        <v>1952</v>
      </c>
    </row>
    <row r="7" spans="1:6" x14ac:dyDescent="0.25">
      <c r="C7" s="40" t="s">
        <v>257</v>
      </c>
      <c r="D7" s="40" t="s">
        <v>86</v>
      </c>
      <c r="F7" s="52">
        <v>1953</v>
      </c>
    </row>
    <row r="8" spans="1:6" x14ac:dyDescent="0.25">
      <c r="C8" s="40" t="s">
        <v>258</v>
      </c>
      <c r="D8" s="40" t="s">
        <v>88</v>
      </c>
      <c r="F8" s="52">
        <v>1954</v>
      </c>
    </row>
    <row r="9" spans="1:6" x14ac:dyDescent="0.25">
      <c r="C9" s="40" t="s">
        <v>259</v>
      </c>
      <c r="D9" s="40" t="s">
        <v>90</v>
      </c>
      <c r="F9" s="52">
        <v>1955</v>
      </c>
    </row>
    <row r="10" spans="1:6" x14ac:dyDescent="0.25">
      <c r="B10" s="40" t="s">
        <v>260</v>
      </c>
      <c r="C10" s="40" t="s">
        <v>3</v>
      </c>
      <c r="D10" s="40"/>
      <c r="F10" s="52">
        <v>1956</v>
      </c>
    </row>
    <row r="11" spans="1:6" x14ac:dyDescent="0.25">
      <c r="C11" s="40" t="s">
        <v>261</v>
      </c>
      <c r="D11" s="40" t="s">
        <v>86</v>
      </c>
      <c r="F11" s="52">
        <v>1957</v>
      </c>
    </row>
    <row r="12" spans="1:6" x14ac:dyDescent="0.25">
      <c r="C12" s="40" t="s">
        <v>262</v>
      </c>
      <c r="D12" s="40" t="s">
        <v>88</v>
      </c>
      <c r="F12" s="52">
        <v>1958</v>
      </c>
    </row>
    <row r="13" spans="1:6" x14ac:dyDescent="0.25">
      <c r="C13" s="40" t="s">
        <v>263</v>
      </c>
      <c r="D13" s="40" t="s">
        <v>88</v>
      </c>
      <c r="F13" s="52">
        <v>1959</v>
      </c>
    </row>
    <row r="14" spans="1:6" x14ac:dyDescent="0.25">
      <c r="C14" s="40" t="s">
        <v>264</v>
      </c>
      <c r="D14" s="40" t="s">
        <v>88</v>
      </c>
      <c r="F14" s="52">
        <v>1960</v>
      </c>
    </row>
    <row r="15" spans="1:6" x14ac:dyDescent="0.25">
      <c r="C15" s="40" t="s">
        <v>265</v>
      </c>
      <c r="D15" s="40" t="s">
        <v>90</v>
      </c>
      <c r="F15" s="52">
        <v>1961</v>
      </c>
    </row>
    <row r="16" spans="1:6" x14ac:dyDescent="0.25">
      <c r="B16" s="40" t="s">
        <v>15</v>
      </c>
      <c r="C16" s="40" t="s">
        <v>3</v>
      </c>
      <c r="D16" s="40"/>
      <c r="F16" s="52">
        <v>1962</v>
      </c>
    </row>
    <row r="17" spans="2:6" x14ac:dyDescent="0.25">
      <c r="C17" s="40" t="s">
        <v>266</v>
      </c>
      <c r="D17" s="40" t="s">
        <v>86</v>
      </c>
      <c r="F17" s="52">
        <v>1963</v>
      </c>
    </row>
    <row r="18" spans="2:6" x14ac:dyDescent="0.25">
      <c r="C18" s="40" t="s">
        <v>267</v>
      </c>
      <c r="D18" s="40" t="s">
        <v>90</v>
      </c>
      <c r="F18" s="52">
        <v>1964</v>
      </c>
    </row>
    <row r="19" spans="2:6" x14ac:dyDescent="0.25">
      <c r="B19" s="40" t="s">
        <v>268</v>
      </c>
      <c r="C19" s="40" t="s">
        <v>3</v>
      </c>
      <c r="D19" s="40"/>
      <c r="F19" s="52">
        <v>1965</v>
      </c>
    </row>
    <row r="20" spans="2:6" x14ac:dyDescent="0.25">
      <c r="C20" s="40" t="s">
        <v>257</v>
      </c>
      <c r="D20" s="40" t="s">
        <v>86</v>
      </c>
      <c r="F20" s="52">
        <v>1966</v>
      </c>
    </row>
    <row r="21" spans="2:6" x14ac:dyDescent="0.25">
      <c r="B21" s="40"/>
      <c r="C21" s="40" t="s">
        <v>269</v>
      </c>
      <c r="D21" s="40" t="s">
        <v>90</v>
      </c>
      <c r="F21" s="52">
        <v>1967</v>
      </c>
    </row>
    <row r="22" spans="2:6" x14ac:dyDescent="0.25">
      <c r="B22" s="40" t="s">
        <v>270</v>
      </c>
      <c r="C22" s="40" t="s">
        <v>3</v>
      </c>
      <c r="D22" s="40"/>
      <c r="F22" s="52">
        <v>1968</v>
      </c>
    </row>
    <row r="23" spans="2:6" x14ac:dyDescent="0.25">
      <c r="C23" s="40" t="s">
        <v>271</v>
      </c>
      <c r="D23" s="40" t="s">
        <v>86</v>
      </c>
      <c r="F23" s="52">
        <v>1969</v>
      </c>
    </row>
    <row r="24" spans="2:6" x14ac:dyDescent="0.25">
      <c r="C24" s="40" t="s">
        <v>272</v>
      </c>
      <c r="D24" s="40" t="s">
        <v>88</v>
      </c>
      <c r="F24" s="52">
        <v>1970</v>
      </c>
    </row>
    <row r="25" spans="2:6" x14ac:dyDescent="0.25">
      <c r="C25" s="40" t="s">
        <v>273</v>
      </c>
      <c r="D25" s="40" t="s">
        <v>90</v>
      </c>
      <c r="F25" s="52">
        <v>1971</v>
      </c>
    </row>
    <row r="26" spans="2:6" x14ac:dyDescent="0.25">
      <c r="B26" s="53" t="s">
        <v>274</v>
      </c>
      <c r="C26" s="53" t="s">
        <v>3</v>
      </c>
      <c r="D26" s="53"/>
      <c r="F26" s="52">
        <v>1972</v>
      </c>
    </row>
    <row r="27" spans="2:6" x14ac:dyDescent="0.25">
      <c r="B27" s="53"/>
      <c r="C27" s="53" t="s">
        <v>275</v>
      </c>
      <c r="D27" s="53" t="s">
        <v>86</v>
      </c>
      <c r="F27" s="52">
        <v>1973</v>
      </c>
    </row>
    <row r="28" spans="2:6" x14ac:dyDescent="0.25">
      <c r="B28" s="53"/>
      <c r="C28" s="53" t="s">
        <v>276</v>
      </c>
      <c r="D28" s="53" t="s">
        <v>88</v>
      </c>
      <c r="F28" s="52">
        <v>1974</v>
      </c>
    </row>
    <row r="29" spans="2:6" x14ac:dyDescent="0.25">
      <c r="B29" s="40" t="s">
        <v>18</v>
      </c>
      <c r="C29" s="40" t="s">
        <v>3</v>
      </c>
      <c r="D29" s="40"/>
      <c r="F29" s="52">
        <v>1975</v>
      </c>
    </row>
    <row r="30" spans="2:6" x14ac:dyDescent="0.25">
      <c r="C30" s="40" t="s">
        <v>257</v>
      </c>
      <c r="D30" s="40" t="s">
        <v>86</v>
      </c>
      <c r="F30" s="52">
        <v>1976</v>
      </c>
    </row>
    <row r="31" spans="2:6" x14ac:dyDescent="0.25">
      <c r="C31" s="40" t="s">
        <v>277</v>
      </c>
      <c r="D31" s="40" t="s">
        <v>90</v>
      </c>
      <c r="F31" s="52">
        <v>1977</v>
      </c>
    </row>
    <row r="32" spans="2:6" x14ac:dyDescent="0.25">
      <c r="B32" s="40" t="s">
        <v>19</v>
      </c>
      <c r="C32" s="40" t="s">
        <v>3</v>
      </c>
      <c r="D32" s="40"/>
      <c r="F32" s="52">
        <v>1978</v>
      </c>
    </row>
    <row r="33" spans="1:7" x14ac:dyDescent="0.25">
      <c r="C33" s="40" t="s">
        <v>278</v>
      </c>
      <c r="D33" s="40" t="s">
        <v>86</v>
      </c>
      <c r="F33" s="52">
        <v>1979</v>
      </c>
    </row>
    <row r="34" spans="1:7" x14ac:dyDescent="0.25">
      <c r="C34" s="40" t="s">
        <v>279</v>
      </c>
      <c r="D34" s="40" t="s">
        <v>88</v>
      </c>
      <c r="F34" s="52">
        <v>1980</v>
      </c>
    </row>
    <row r="35" spans="1:7" x14ac:dyDescent="0.25">
      <c r="C35" s="40" t="s">
        <v>280</v>
      </c>
      <c r="D35" s="40" t="s">
        <v>90</v>
      </c>
      <c r="F35" s="52">
        <v>1981</v>
      </c>
    </row>
    <row r="36" spans="1:7" x14ac:dyDescent="0.25">
      <c r="B36" s="40" t="s">
        <v>20</v>
      </c>
      <c r="C36" s="40" t="s">
        <v>3</v>
      </c>
      <c r="D36" s="40"/>
      <c r="F36" s="52">
        <v>1982</v>
      </c>
    </row>
    <row r="37" spans="1:7" x14ac:dyDescent="0.25">
      <c r="C37" s="40" t="s">
        <v>257</v>
      </c>
      <c r="D37" s="40" t="s">
        <v>86</v>
      </c>
      <c r="F37" s="52">
        <v>1983</v>
      </c>
    </row>
    <row r="38" spans="1:7" x14ac:dyDescent="0.25">
      <c r="C38" s="40" t="s">
        <v>281</v>
      </c>
      <c r="D38" s="40" t="s">
        <v>88</v>
      </c>
      <c r="F38" s="52">
        <v>1984</v>
      </c>
    </row>
    <row r="39" spans="1:7" x14ac:dyDescent="0.25">
      <c r="C39" s="40" t="s">
        <v>282</v>
      </c>
      <c r="D39" s="40" t="s">
        <v>90</v>
      </c>
      <c r="F39" s="52">
        <v>1985</v>
      </c>
    </row>
    <row r="40" spans="1:7" x14ac:dyDescent="0.25">
      <c r="C40" s="40" t="s">
        <v>283</v>
      </c>
      <c r="D40" s="40" t="s">
        <v>88</v>
      </c>
      <c r="F40" s="52">
        <v>1986</v>
      </c>
    </row>
    <row r="41" spans="1:7" x14ac:dyDescent="0.25">
      <c r="C41" s="40" t="s">
        <v>284</v>
      </c>
      <c r="D41" s="40" t="s">
        <v>90</v>
      </c>
      <c r="F41" s="52">
        <v>1987</v>
      </c>
    </row>
    <row r="42" spans="1:7" x14ac:dyDescent="0.25">
      <c r="C42" s="54" t="s">
        <v>285</v>
      </c>
      <c r="D42" s="40" t="s">
        <v>92</v>
      </c>
      <c r="F42" s="52">
        <v>1988</v>
      </c>
    </row>
    <row r="43" spans="1:7" x14ac:dyDescent="0.25">
      <c r="B43" s="40" t="s">
        <v>21</v>
      </c>
      <c r="C43" s="40" t="s">
        <v>3</v>
      </c>
      <c r="D43" s="40"/>
      <c r="F43" s="52">
        <v>1989</v>
      </c>
    </row>
    <row r="44" spans="1:7" x14ac:dyDescent="0.25">
      <c r="C44" s="40" t="s">
        <v>257</v>
      </c>
      <c r="D44" s="40" t="s">
        <v>86</v>
      </c>
      <c r="F44" s="52">
        <v>1990</v>
      </c>
    </row>
    <row r="45" spans="1:7" x14ac:dyDescent="0.25">
      <c r="C45" s="40" t="s">
        <v>286</v>
      </c>
      <c r="D45" s="40" t="s">
        <v>88</v>
      </c>
      <c r="F45" s="52">
        <v>1991</v>
      </c>
    </row>
    <row r="46" spans="1:7" x14ac:dyDescent="0.25">
      <c r="C46" s="40" t="s">
        <v>287</v>
      </c>
      <c r="D46" s="40" t="s">
        <v>90</v>
      </c>
      <c r="F46" s="52">
        <v>1992</v>
      </c>
    </row>
    <row r="47" spans="1:7" x14ac:dyDescent="0.25">
      <c r="A47" s="53"/>
      <c r="B47" s="53" t="s">
        <v>288</v>
      </c>
      <c r="C47" s="53" t="s">
        <v>3</v>
      </c>
      <c r="D47" s="53"/>
      <c r="E47" s="53"/>
      <c r="F47" s="55">
        <v>1993</v>
      </c>
      <c r="G47" s="53"/>
    </row>
    <row r="48" spans="1:7" x14ac:dyDescent="0.25">
      <c r="A48" s="53"/>
      <c r="B48" s="53"/>
      <c r="C48" s="53" t="s">
        <v>289</v>
      </c>
      <c r="D48" s="53" t="s">
        <v>86</v>
      </c>
      <c r="E48" s="53"/>
      <c r="F48" s="55">
        <v>1994</v>
      </c>
      <c r="G48" s="53"/>
    </row>
    <row r="49" spans="1:7" x14ac:dyDescent="0.25">
      <c r="A49" s="53"/>
      <c r="B49" s="53"/>
      <c r="C49" s="53" t="s">
        <v>290</v>
      </c>
      <c r="D49" s="53" t="s">
        <v>90</v>
      </c>
      <c r="E49" s="53"/>
      <c r="F49" s="55">
        <v>1995</v>
      </c>
      <c r="G49" s="53"/>
    </row>
    <row r="50" spans="1:7" x14ac:dyDescent="0.25">
      <c r="B50" s="40" t="s">
        <v>22</v>
      </c>
      <c r="C50" s="40" t="s">
        <v>3</v>
      </c>
      <c r="D50" s="40"/>
      <c r="F50" s="52">
        <v>1996</v>
      </c>
    </row>
    <row r="51" spans="1:7" x14ac:dyDescent="0.25">
      <c r="C51" s="40" t="s">
        <v>257</v>
      </c>
      <c r="D51" s="40" t="s">
        <v>86</v>
      </c>
      <c r="F51" s="52">
        <v>1997</v>
      </c>
    </row>
    <row r="52" spans="1:7" x14ac:dyDescent="0.25">
      <c r="C52" s="40" t="s">
        <v>291</v>
      </c>
      <c r="D52" s="40" t="s">
        <v>88</v>
      </c>
      <c r="F52" s="52">
        <v>1998</v>
      </c>
    </row>
    <row r="53" spans="1:7" x14ac:dyDescent="0.25">
      <c r="B53" s="53" t="s">
        <v>292</v>
      </c>
      <c r="C53" s="53" t="s">
        <v>3</v>
      </c>
      <c r="D53" s="40"/>
      <c r="F53" s="52">
        <v>1999</v>
      </c>
    </row>
    <row r="54" spans="1:7" x14ac:dyDescent="0.25">
      <c r="B54" s="53"/>
      <c r="C54" s="53" t="s">
        <v>257</v>
      </c>
      <c r="D54" s="40" t="s">
        <v>86</v>
      </c>
      <c r="F54" s="52">
        <v>2000</v>
      </c>
    </row>
    <row r="55" spans="1:7" x14ac:dyDescent="0.25">
      <c r="B55" s="53"/>
      <c r="C55" s="53" t="s">
        <v>293</v>
      </c>
      <c r="D55" s="40" t="s">
        <v>88</v>
      </c>
      <c r="F55" s="52">
        <v>2001</v>
      </c>
    </row>
    <row r="56" spans="1:7" x14ac:dyDescent="0.25">
      <c r="B56" s="40" t="s">
        <v>23</v>
      </c>
      <c r="C56" s="40" t="s">
        <v>3</v>
      </c>
      <c r="D56" s="40"/>
      <c r="F56" s="52">
        <v>2002</v>
      </c>
    </row>
    <row r="57" spans="1:7" x14ac:dyDescent="0.25">
      <c r="C57" s="40" t="s">
        <v>294</v>
      </c>
      <c r="D57" s="40" t="s">
        <v>86</v>
      </c>
      <c r="F57" s="52">
        <v>2003</v>
      </c>
    </row>
    <row r="58" spans="1:7" x14ac:dyDescent="0.25">
      <c r="B58" s="40"/>
      <c r="C58" s="40" t="s">
        <v>295</v>
      </c>
      <c r="D58" s="40" t="s">
        <v>88</v>
      </c>
      <c r="F58" s="52">
        <v>2004</v>
      </c>
    </row>
    <row r="59" spans="1:7" x14ac:dyDescent="0.25">
      <c r="C59" s="40" t="s">
        <v>296</v>
      </c>
      <c r="D59" s="40" t="s">
        <v>90</v>
      </c>
      <c r="F59" s="52">
        <v>2005</v>
      </c>
    </row>
    <row r="60" spans="1:7" x14ac:dyDescent="0.25">
      <c r="B60" s="40" t="s">
        <v>297</v>
      </c>
      <c r="C60" s="40" t="s">
        <v>3</v>
      </c>
      <c r="F60" s="52">
        <v>2006</v>
      </c>
    </row>
    <row r="61" spans="1:7" x14ac:dyDescent="0.25">
      <c r="B61" s="40"/>
      <c r="C61" s="40" t="s">
        <v>298</v>
      </c>
      <c r="D61" s="40" t="s">
        <v>86</v>
      </c>
      <c r="F61" s="52">
        <v>2007</v>
      </c>
    </row>
    <row r="62" spans="1:7" x14ac:dyDescent="0.25">
      <c r="B62" s="40"/>
      <c r="C62" s="40" t="s">
        <v>299</v>
      </c>
      <c r="D62" s="40" t="s">
        <v>86</v>
      </c>
      <c r="F62" s="52">
        <v>2008</v>
      </c>
    </row>
    <row r="63" spans="1:7" x14ac:dyDescent="0.25">
      <c r="B63" s="40"/>
      <c r="C63" s="40" t="s">
        <v>300</v>
      </c>
      <c r="D63" s="40" t="s">
        <v>88</v>
      </c>
      <c r="F63" s="52">
        <v>2009</v>
      </c>
    </row>
    <row r="64" spans="1:7" x14ac:dyDescent="0.25">
      <c r="B64" s="40" t="s">
        <v>301</v>
      </c>
      <c r="C64" s="40" t="s">
        <v>3</v>
      </c>
      <c r="F64" s="52">
        <v>2010</v>
      </c>
    </row>
    <row r="65" spans="2:6" x14ac:dyDescent="0.25">
      <c r="C65" s="40" t="s">
        <v>298</v>
      </c>
      <c r="D65" s="40" t="s">
        <v>86</v>
      </c>
      <c r="F65" s="52">
        <v>2011</v>
      </c>
    </row>
    <row r="66" spans="2:6" x14ac:dyDescent="0.25">
      <c r="C66" s="40" t="s">
        <v>302</v>
      </c>
      <c r="D66" s="40" t="s">
        <v>88</v>
      </c>
      <c r="F66" s="52">
        <v>2012</v>
      </c>
    </row>
    <row r="67" spans="2:6" x14ac:dyDescent="0.25">
      <c r="C67" s="40" t="s">
        <v>303</v>
      </c>
      <c r="D67" s="40" t="s">
        <v>90</v>
      </c>
      <c r="F67" s="52">
        <v>2013</v>
      </c>
    </row>
    <row r="68" spans="2:6" x14ac:dyDescent="0.25">
      <c r="B68" s="40" t="s">
        <v>26</v>
      </c>
      <c r="C68" s="40" t="s">
        <v>3</v>
      </c>
      <c r="D68" s="40"/>
      <c r="F68" s="52">
        <v>2014</v>
      </c>
    </row>
    <row r="69" spans="2:6" x14ac:dyDescent="0.25">
      <c r="C69" s="40" t="s">
        <v>304</v>
      </c>
      <c r="D69" s="40" t="s">
        <v>86</v>
      </c>
      <c r="E69" s="40" t="s">
        <v>305</v>
      </c>
      <c r="F69" s="52">
        <v>2015</v>
      </c>
    </row>
    <row r="70" spans="2:6" x14ac:dyDescent="0.25">
      <c r="C70" s="40" t="s">
        <v>306</v>
      </c>
      <c r="D70" s="40" t="s">
        <v>90</v>
      </c>
      <c r="E70" s="40" t="s">
        <v>104</v>
      </c>
      <c r="F70" s="52">
        <v>2016</v>
      </c>
    </row>
    <row r="71" spans="2:6" x14ac:dyDescent="0.25">
      <c r="C71" s="40" t="s">
        <v>307</v>
      </c>
      <c r="D71" s="40" t="s">
        <v>92</v>
      </c>
      <c r="E71" s="40" t="s">
        <v>104</v>
      </c>
      <c r="F71" s="52">
        <v>2017</v>
      </c>
    </row>
    <row r="72" spans="2:6" x14ac:dyDescent="0.25">
      <c r="B72" s="40" t="s">
        <v>27</v>
      </c>
      <c r="C72" s="40" t="s">
        <v>3</v>
      </c>
      <c r="D72" s="40"/>
      <c r="F72" s="52">
        <v>2018</v>
      </c>
    </row>
    <row r="73" spans="2:6" x14ac:dyDescent="0.25">
      <c r="C73" s="40" t="s">
        <v>257</v>
      </c>
      <c r="D73" s="40" t="s">
        <v>86</v>
      </c>
      <c r="F73" s="52">
        <v>2019</v>
      </c>
    </row>
    <row r="74" spans="2:6" x14ac:dyDescent="0.25">
      <c r="C74" s="40" t="s">
        <v>308</v>
      </c>
      <c r="D74" s="40" t="s">
        <v>90</v>
      </c>
      <c r="F74" s="52">
        <v>2020</v>
      </c>
    </row>
    <row r="75" spans="2:6" x14ac:dyDescent="0.25">
      <c r="C75" s="40" t="s">
        <v>309</v>
      </c>
      <c r="D75" s="40" t="s">
        <v>92</v>
      </c>
      <c r="F75" s="52">
        <v>2021</v>
      </c>
    </row>
    <row r="76" spans="2:6" x14ac:dyDescent="0.25">
      <c r="B76" s="40" t="s">
        <v>310</v>
      </c>
      <c r="C76" s="40" t="s">
        <v>3</v>
      </c>
      <c r="D76" s="40"/>
      <c r="F76" s="52">
        <v>2022</v>
      </c>
    </row>
    <row r="77" spans="2:6" x14ac:dyDescent="0.25">
      <c r="C77" s="40" t="s">
        <v>257</v>
      </c>
      <c r="D77" s="40" t="s">
        <v>86</v>
      </c>
      <c r="F77" s="52">
        <v>2023</v>
      </c>
    </row>
    <row r="78" spans="2:6" x14ac:dyDescent="0.25">
      <c r="C78" s="40" t="s">
        <v>311</v>
      </c>
      <c r="D78" s="40" t="s">
        <v>90</v>
      </c>
      <c r="F78" s="52">
        <v>2024</v>
      </c>
    </row>
    <row r="79" spans="2:6" x14ac:dyDescent="0.25">
      <c r="B79" s="40" t="s">
        <v>29</v>
      </c>
      <c r="C79" s="40" t="s">
        <v>3</v>
      </c>
      <c r="D79" s="40"/>
      <c r="F79" s="52">
        <v>2025</v>
      </c>
    </row>
    <row r="80" spans="2:6" x14ac:dyDescent="0.25">
      <c r="C80" s="40" t="s">
        <v>312</v>
      </c>
      <c r="D80" s="40" t="s">
        <v>86</v>
      </c>
      <c r="F80" s="56" t="s">
        <v>5</v>
      </c>
    </row>
    <row r="81" spans="1:7" x14ac:dyDescent="0.25">
      <c r="C81" s="40" t="s">
        <v>313</v>
      </c>
      <c r="D81" s="40" t="s">
        <v>86</v>
      </c>
    </row>
    <row r="82" spans="1:7" x14ac:dyDescent="0.25">
      <c r="C82" s="40" t="s">
        <v>314</v>
      </c>
      <c r="D82" s="40" t="s">
        <v>90</v>
      </c>
    </row>
    <row r="83" spans="1:7" x14ac:dyDescent="0.25">
      <c r="C83" s="40" t="s">
        <v>315</v>
      </c>
      <c r="D83" s="40" t="s">
        <v>92</v>
      </c>
    </row>
    <row r="84" spans="1:7" x14ac:dyDescent="0.25">
      <c r="C84" s="40" t="s">
        <v>316</v>
      </c>
      <c r="D84" s="40" t="s">
        <v>92</v>
      </c>
    </row>
    <row r="85" spans="1:7" x14ac:dyDescent="0.25">
      <c r="A85" s="39"/>
    </row>
    <row r="86" spans="1:7" x14ac:dyDescent="0.25">
      <c r="A86" s="39" t="s">
        <v>30</v>
      </c>
    </row>
    <row r="87" spans="1:7" x14ac:dyDescent="0.25">
      <c r="A87" s="53"/>
      <c r="B87" s="53" t="s">
        <v>317</v>
      </c>
      <c r="C87" s="53" t="s">
        <v>3</v>
      </c>
      <c r="D87" s="53"/>
      <c r="E87" s="53"/>
      <c r="F87" s="53"/>
      <c r="G87" s="53"/>
    </row>
    <row r="88" spans="1:7" x14ac:dyDescent="0.25">
      <c r="A88" s="53"/>
      <c r="B88" s="53"/>
      <c r="C88" s="53" t="s">
        <v>318</v>
      </c>
      <c r="D88" s="53" t="s">
        <v>86</v>
      </c>
      <c r="E88" s="53"/>
      <c r="F88" s="53"/>
      <c r="G88" s="53"/>
    </row>
    <row r="89" spans="1:7" x14ac:dyDescent="0.25">
      <c r="A89" s="53"/>
      <c r="B89" s="53"/>
      <c r="C89" s="53" t="s">
        <v>319</v>
      </c>
      <c r="D89" s="53" t="s">
        <v>90</v>
      </c>
      <c r="E89" s="53"/>
      <c r="F89" s="53"/>
      <c r="G89" s="53"/>
    </row>
    <row r="90" spans="1:7" x14ac:dyDescent="0.25">
      <c r="B90" s="40" t="s">
        <v>320</v>
      </c>
      <c r="C90" s="40" t="s">
        <v>3</v>
      </c>
      <c r="D90" s="40"/>
    </row>
    <row r="91" spans="1:7" x14ac:dyDescent="0.25">
      <c r="C91" s="40" t="s">
        <v>318</v>
      </c>
      <c r="D91" s="40" t="s">
        <v>86</v>
      </c>
    </row>
    <row r="92" spans="1:7" x14ac:dyDescent="0.25">
      <c r="C92" s="40" t="s">
        <v>321</v>
      </c>
      <c r="D92" s="40" t="s">
        <v>88</v>
      </c>
    </row>
    <row r="93" spans="1:7" x14ac:dyDescent="0.25">
      <c r="C93" s="40" t="s">
        <v>322</v>
      </c>
      <c r="D93" s="40" t="s">
        <v>90</v>
      </c>
    </row>
    <row r="94" spans="1:7" x14ac:dyDescent="0.25">
      <c r="A94" s="53"/>
      <c r="B94" s="53" t="s">
        <v>323</v>
      </c>
      <c r="C94" s="53" t="s">
        <v>3</v>
      </c>
      <c r="D94" s="53"/>
      <c r="E94" s="53"/>
      <c r="F94" s="53"/>
      <c r="G94" s="53"/>
    </row>
    <row r="95" spans="1:7" x14ac:dyDescent="0.25">
      <c r="A95" s="53"/>
      <c r="B95" s="53"/>
      <c r="C95" s="53" t="s">
        <v>298</v>
      </c>
      <c r="D95" s="53" t="s">
        <v>86</v>
      </c>
      <c r="E95" s="53"/>
      <c r="F95" s="53"/>
      <c r="G95" s="53"/>
    </row>
    <row r="96" spans="1:7" x14ac:dyDescent="0.25">
      <c r="A96" s="53"/>
      <c r="B96" s="53"/>
      <c r="C96" s="53" t="s">
        <v>299</v>
      </c>
      <c r="D96" s="53" t="s">
        <v>88</v>
      </c>
      <c r="E96" s="53"/>
      <c r="F96" s="53"/>
      <c r="G96" s="53"/>
    </row>
    <row r="97" spans="1:7" x14ac:dyDescent="0.25">
      <c r="A97" s="53"/>
      <c r="B97" s="53"/>
      <c r="C97" s="53" t="s">
        <v>324</v>
      </c>
      <c r="D97" s="53" t="s">
        <v>90</v>
      </c>
      <c r="E97" s="53"/>
      <c r="F97" s="53"/>
      <c r="G97" s="53"/>
    </row>
    <row r="98" spans="1:7" x14ac:dyDescent="0.25">
      <c r="B98" s="40" t="s">
        <v>32</v>
      </c>
      <c r="C98" s="40" t="s">
        <v>3</v>
      </c>
      <c r="D98" s="40"/>
    </row>
    <row r="99" spans="1:7" x14ac:dyDescent="0.25">
      <c r="C99" s="40" t="s">
        <v>298</v>
      </c>
      <c r="D99" s="40" t="s">
        <v>86</v>
      </c>
    </row>
    <row r="100" spans="1:7" x14ac:dyDescent="0.25">
      <c r="C100" s="40" t="s">
        <v>299</v>
      </c>
      <c r="D100" s="40" t="s">
        <v>86</v>
      </c>
    </row>
    <row r="101" spans="1:7" x14ac:dyDescent="0.25">
      <c r="C101" s="40" t="s">
        <v>325</v>
      </c>
      <c r="D101" s="40" t="s">
        <v>90</v>
      </c>
    </row>
    <row r="102" spans="1:7" x14ac:dyDescent="0.25">
      <c r="B102" s="40" t="s">
        <v>33</v>
      </c>
      <c r="C102" s="40" t="s">
        <v>3</v>
      </c>
      <c r="D102" s="40"/>
    </row>
    <row r="103" spans="1:7" x14ac:dyDescent="0.25">
      <c r="C103" s="40" t="s">
        <v>318</v>
      </c>
      <c r="D103" s="40" t="s">
        <v>86</v>
      </c>
    </row>
    <row r="104" spans="1:7" x14ac:dyDescent="0.25">
      <c r="C104" s="40" t="s">
        <v>326</v>
      </c>
      <c r="D104" s="40" t="s">
        <v>88</v>
      </c>
    </row>
    <row r="105" spans="1:7" x14ac:dyDescent="0.25">
      <c r="C105" s="40" t="s">
        <v>327</v>
      </c>
      <c r="D105" s="40" t="s">
        <v>90</v>
      </c>
    </row>
    <row r="106" spans="1:7" x14ac:dyDescent="0.25">
      <c r="B106" s="40" t="s">
        <v>328</v>
      </c>
      <c r="C106" s="40" t="s">
        <v>3</v>
      </c>
      <c r="D106" s="40"/>
    </row>
    <row r="107" spans="1:7" x14ac:dyDescent="0.25">
      <c r="C107" s="40" t="s">
        <v>329</v>
      </c>
      <c r="D107" s="40" t="s">
        <v>86</v>
      </c>
    </row>
    <row r="108" spans="1:7" x14ac:dyDescent="0.25">
      <c r="C108" s="40" t="s">
        <v>330</v>
      </c>
      <c r="D108" s="40" t="s">
        <v>88</v>
      </c>
    </row>
    <row r="109" spans="1:7" x14ac:dyDescent="0.25">
      <c r="B109" s="40" t="s">
        <v>35</v>
      </c>
      <c r="C109" s="40" t="s">
        <v>3</v>
      </c>
      <c r="D109" s="40"/>
    </row>
    <row r="110" spans="1:7" x14ac:dyDescent="0.25">
      <c r="C110" s="40" t="s">
        <v>329</v>
      </c>
      <c r="D110" s="40" t="s">
        <v>86</v>
      </c>
    </row>
    <row r="111" spans="1:7" x14ac:dyDescent="0.25">
      <c r="C111" s="40" t="s">
        <v>331</v>
      </c>
      <c r="D111" s="40" t="s">
        <v>88</v>
      </c>
    </row>
    <row r="112" spans="1:7" x14ac:dyDescent="0.25">
      <c r="B112" s="40" t="s">
        <v>332</v>
      </c>
      <c r="C112" s="40" t="s">
        <v>3</v>
      </c>
    </row>
    <row r="113" spans="2:4" x14ac:dyDescent="0.25">
      <c r="C113" s="40" t="s">
        <v>298</v>
      </c>
      <c r="D113" s="40" t="s">
        <v>86</v>
      </c>
    </row>
    <row r="114" spans="2:4" x14ac:dyDescent="0.25">
      <c r="C114" s="40" t="s">
        <v>299</v>
      </c>
      <c r="D114" s="40" t="s">
        <v>88</v>
      </c>
    </row>
    <row r="115" spans="2:4" x14ac:dyDescent="0.25">
      <c r="C115" s="40" t="s">
        <v>333</v>
      </c>
      <c r="D115" s="40" t="s">
        <v>90</v>
      </c>
    </row>
    <row r="116" spans="2:4" x14ac:dyDescent="0.25">
      <c r="B116" s="40" t="s">
        <v>37</v>
      </c>
      <c r="C116" s="40" t="s">
        <v>3</v>
      </c>
      <c r="D116" s="40"/>
    </row>
    <row r="117" spans="2:4" x14ac:dyDescent="0.25">
      <c r="C117" s="40" t="s">
        <v>257</v>
      </c>
      <c r="D117" s="40" t="s">
        <v>86</v>
      </c>
    </row>
    <row r="118" spans="2:4" x14ac:dyDescent="0.25">
      <c r="C118" s="40" t="s">
        <v>334</v>
      </c>
      <c r="D118" s="40" t="s">
        <v>90</v>
      </c>
    </row>
    <row r="119" spans="2:4" x14ac:dyDescent="0.25">
      <c r="B119" s="40" t="s">
        <v>38</v>
      </c>
      <c r="C119" s="40" t="s">
        <v>3</v>
      </c>
      <c r="D119" s="40"/>
    </row>
    <row r="120" spans="2:4" x14ac:dyDescent="0.25">
      <c r="C120" s="40" t="s">
        <v>335</v>
      </c>
      <c r="D120" s="40" t="s">
        <v>86</v>
      </c>
    </row>
    <row r="121" spans="2:4" x14ac:dyDescent="0.25">
      <c r="C121" s="40" t="s">
        <v>336</v>
      </c>
      <c r="D121" s="40" t="s">
        <v>90</v>
      </c>
    </row>
    <row r="122" spans="2:4" x14ac:dyDescent="0.25">
      <c r="C122" s="40" t="s">
        <v>337</v>
      </c>
      <c r="D122" s="40" t="s">
        <v>88</v>
      </c>
    </row>
    <row r="123" spans="2:4" x14ac:dyDescent="0.25">
      <c r="C123" s="57" t="s">
        <v>338</v>
      </c>
      <c r="D123" s="40" t="s">
        <v>88</v>
      </c>
    </row>
    <row r="124" spans="2:4" x14ac:dyDescent="0.25">
      <c r="C124" s="57" t="s">
        <v>339</v>
      </c>
      <c r="D124" s="40" t="s">
        <v>90</v>
      </c>
    </row>
    <row r="125" spans="2:4" x14ac:dyDescent="0.25">
      <c r="B125" s="40" t="s">
        <v>39</v>
      </c>
      <c r="C125" s="40" t="s">
        <v>3</v>
      </c>
      <c r="D125" s="40"/>
    </row>
    <row r="126" spans="2:4" x14ac:dyDescent="0.25">
      <c r="C126" s="40" t="s">
        <v>257</v>
      </c>
      <c r="D126" s="40" t="s">
        <v>86</v>
      </c>
    </row>
    <row r="127" spans="2:4" x14ac:dyDescent="0.25">
      <c r="C127" s="40" t="s">
        <v>340</v>
      </c>
      <c r="D127" s="40" t="s">
        <v>88</v>
      </c>
    </row>
    <row r="128" spans="2:4" x14ac:dyDescent="0.25">
      <c r="C128" s="40" t="s">
        <v>341</v>
      </c>
      <c r="D128" s="40" t="s">
        <v>90</v>
      </c>
    </row>
    <row r="129" spans="1:7" x14ac:dyDescent="0.25">
      <c r="B129" s="53" t="s">
        <v>342</v>
      </c>
      <c r="C129" s="53" t="s">
        <v>3</v>
      </c>
      <c r="D129" s="40"/>
    </row>
    <row r="130" spans="1:7" x14ac:dyDescent="0.25">
      <c r="B130" s="53"/>
      <c r="C130" s="53" t="s">
        <v>257</v>
      </c>
      <c r="D130" s="40" t="s">
        <v>86</v>
      </c>
    </row>
    <row r="131" spans="1:7" x14ac:dyDescent="0.25">
      <c r="B131" s="53"/>
      <c r="C131" s="53" t="s">
        <v>343</v>
      </c>
      <c r="D131" s="40" t="s">
        <v>88</v>
      </c>
    </row>
    <row r="132" spans="1:7" x14ac:dyDescent="0.25">
      <c r="B132" s="40" t="s">
        <v>344</v>
      </c>
      <c r="C132" s="40" t="s">
        <v>3</v>
      </c>
      <c r="D132" s="40"/>
    </row>
    <row r="133" spans="1:7" x14ac:dyDescent="0.25">
      <c r="C133" s="40" t="s">
        <v>329</v>
      </c>
      <c r="D133" s="40" t="s">
        <v>86</v>
      </c>
    </row>
    <row r="134" spans="1:7" x14ac:dyDescent="0.25">
      <c r="C134" s="40" t="s">
        <v>345</v>
      </c>
      <c r="D134" s="40" t="s">
        <v>90</v>
      </c>
    </row>
    <row r="135" spans="1:7" x14ac:dyDescent="0.25">
      <c r="A135" s="53"/>
      <c r="B135" s="53" t="s">
        <v>346</v>
      </c>
      <c r="C135" s="53" t="s">
        <v>3</v>
      </c>
      <c r="D135" s="53"/>
      <c r="E135" s="53"/>
      <c r="F135" s="53"/>
      <c r="G135" s="53"/>
    </row>
    <row r="136" spans="1:7" x14ac:dyDescent="0.25">
      <c r="A136" s="53"/>
      <c r="B136" s="53"/>
      <c r="C136" s="53" t="s">
        <v>347</v>
      </c>
      <c r="D136" s="53" t="s">
        <v>86</v>
      </c>
      <c r="E136" s="53"/>
      <c r="F136" s="53"/>
      <c r="G136" s="53"/>
    </row>
    <row r="137" spans="1:7" x14ac:dyDescent="0.25">
      <c r="A137" s="53"/>
      <c r="B137" s="53"/>
      <c r="C137" s="53" t="s">
        <v>348</v>
      </c>
      <c r="D137" s="53" t="s">
        <v>88</v>
      </c>
      <c r="E137" s="53"/>
      <c r="F137" s="53"/>
      <c r="G137" s="53"/>
    </row>
    <row r="138" spans="1:7" x14ac:dyDescent="0.25">
      <c r="A138" s="53"/>
      <c r="B138" s="53" t="s">
        <v>349</v>
      </c>
      <c r="C138" s="53" t="s">
        <v>3</v>
      </c>
      <c r="D138" s="53"/>
      <c r="E138" s="53"/>
      <c r="F138" s="53"/>
      <c r="G138" s="53"/>
    </row>
    <row r="139" spans="1:7" x14ac:dyDescent="0.25">
      <c r="A139" s="53"/>
      <c r="B139" s="53"/>
      <c r="C139" s="53" t="s">
        <v>347</v>
      </c>
      <c r="D139" s="53" t="s">
        <v>86</v>
      </c>
      <c r="E139" s="53"/>
      <c r="F139" s="53"/>
      <c r="G139" s="53"/>
    </row>
    <row r="140" spans="1:7" x14ac:dyDescent="0.25">
      <c r="A140" s="53"/>
      <c r="B140" s="53"/>
      <c r="C140" s="53" t="s">
        <v>348</v>
      </c>
      <c r="D140" s="53" t="s">
        <v>88</v>
      </c>
      <c r="E140" s="53"/>
      <c r="F140" s="53"/>
      <c r="G140" s="53"/>
    </row>
    <row r="141" spans="1:7" x14ac:dyDescent="0.25">
      <c r="A141" s="53"/>
      <c r="B141" s="53" t="s">
        <v>350</v>
      </c>
      <c r="C141" s="53" t="s">
        <v>3</v>
      </c>
      <c r="D141" s="53"/>
      <c r="E141" s="53"/>
      <c r="F141" s="53"/>
      <c r="G141" s="53"/>
    </row>
    <row r="142" spans="1:7" x14ac:dyDescent="0.25">
      <c r="A142" s="53"/>
      <c r="B142" s="53"/>
      <c r="C142" s="53" t="s">
        <v>347</v>
      </c>
      <c r="D142" s="53" t="s">
        <v>86</v>
      </c>
      <c r="E142" s="53"/>
      <c r="F142" s="53"/>
      <c r="G142" s="53"/>
    </row>
    <row r="143" spans="1:7" x14ac:dyDescent="0.25">
      <c r="A143" s="53"/>
      <c r="B143" s="53"/>
      <c r="C143" s="53" t="s">
        <v>348</v>
      </c>
      <c r="D143" s="53" t="s">
        <v>88</v>
      </c>
      <c r="E143" s="53"/>
      <c r="F143" s="53"/>
      <c r="G143" s="53"/>
    </row>
    <row r="144" spans="1:7" x14ac:dyDescent="0.25">
      <c r="A144" s="53"/>
      <c r="B144" s="58" t="s">
        <v>351</v>
      </c>
      <c r="C144" s="53" t="s">
        <v>3</v>
      </c>
      <c r="D144" s="53"/>
      <c r="E144" s="53"/>
      <c r="F144" s="53"/>
      <c r="G144" s="53"/>
    </row>
    <row r="145" spans="1:7" x14ac:dyDescent="0.25">
      <c r="A145" s="53"/>
      <c r="B145" s="53"/>
      <c r="C145" s="53" t="s">
        <v>347</v>
      </c>
      <c r="D145" s="53" t="s">
        <v>86</v>
      </c>
      <c r="E145" s="53"/>
      <c r="F145" s="53"/>
      <c r="G145" s="53"/>
    </row>
    <row r="146" spans="1:7" x14ac:dyDescent="0.25">
      <c r="A146" s="53"/>
      <c r="B146" s="53"/>
      <c r="C146" s="59" t="s">
        <v>352</v>
      </c>
      <c r="D146" s="53" t="s">
        <v>88</v>
      </c>
      <c r="E146" s="53"/>
      <c r="F146" s="53"/>
      <c r="G146" s="53"/>
    </row>
    <row r="147" spans="1:7" x14ac:dyDescent="0.25">
      <c r="B147" s="40" t="s">
        <v>353</v>
      </c>
      <c r="C147" s="40" t="s">
        <v>3</v>
      </c>
    </row>
    <row r="148" spans="1:7" x14ac:dyDescent="0.25">
      <c r="C148" s="40" t="s">
        <v>298</v>
      </c>
      <c r="D148" s="40" t="s">
        <v>86</v>
      </c>
    </row>
    <row r="149" spans="1:7" x14ac:dyDescent="0.25">
      <c r="C149" s="40" t="s">
        <v>354</v>
      </c>
      <c r="D149" s="40" t="s">
        <v>88</v>
      </c>
    </row>
    <row r="150" spans="1:7" x14ac:dyDescent="0.25">
      <c r="C150" s="40" t="s">
        <v>287</v>
      </c>
      <c r="D150" s="40" t="s">
        <v>88</v>
      </c>
    </row>
    <row r="151" spans="1:7" x14ac:dyDescent="0.25">
      <c r="B151" s="40" t="s">
        <v>42</v>
      </c>
      <c r="C151" s="40" t="s">
        <v>3</v>
      </c>
    </row>
    <row r="152" spans="1:7" x14ac:dyDescent="0.25">
      <c r="C152" s="40" t="s">
        <v>298</v>
      </c>
      <c r="D152" s="40" t="s">
        <v>86</v>
      </c>
    </row>
    <row r="153" spans="1:7" x14ac:dyDescent="0.25">
      <c r="C153" s="40" t="s">
        <v>355</v>
      </c>
      <c r="D153" s="40" t="s">
        <v>92</v>
      </c>
    </row>
    <row r="154" spans="1:7" x14ac:dyDescent="0.25">
      <c r="B154" s="40" t="s">
        <v>356</v>
      </c>
      <c r="C154" s="40" t="s">
        <v>3</v>
      </c>
      <c r="D154" s="40"/>
    </row>
    <row r="155" spans="1:7" x14ac:dyDescent="0.25">
      <c r="C155" s="40" t="s">
        <v>357</v>
      </c>
      <c r="D155" s="40" t="s">
        <v>86</v>
      </c>
    </row>
    <row r="156" spans="1:7" x14ac:dyDescent="0.25">
      <c r="C156" s="40" t="s">
        <v>358</v>
      </c>
      <c r="D156" s="40" t="s">
        <v>92</v>
      </c>
    </row>
    <row r="158" spans="1:7" x14ac:dyDescent="0.25">
      <c r="A158" s="39" t="s">
        <v>44</v>
      </c>
    </row>
    <row r="159" spans="1:7" x14ac:dyDescent="0.25">
      <c r="B159" s="40" t="s">
        <v>44</v>
      </c>
      <c r="C159" s="40" t="s">
        <v>3</v>
      </c>
      <c r="D159" s="40"/>
    </row>
    <row r="160" spans="1:7" x14ac:dyDescent="0.25">
      <c r="C160" s="40" t="s">
        <v>359</v>
      </c>
      <c r="D160" s="40" t="s">
        <v>86</v>
      </c>
    </row>
    <row r="161" spans="2:4" x14ac:dyDescent="0.25">
      <c r="C161" s="40" t="s">
        <v>360</v>
      </c>
      <c r="D161" s="40" t="s">
        <v>88</v>
      </c>
    </row>
    <row r="162" spans="2:4" x14ac:dyDescent="0.25">
      <c r="B162" s="40" t="s">
        <v>45</v>
      </c>
      <c r="C162" s="40" t="s">
        <v>3</v>
      </c>
      <c r="D162" s="40"/>
    </row>
    <row r="163" spans="2:4" x14ac:dyDescent="0.25">
      <c r="C163" s="40" t="s">
        <v>359</v>
      </c>
      <c r="D163" s="40" t="s">
        <v>86</v>
      </c>
    </row>
    <row r="164" spans="2:4" x14ac:dyDescent="0.25">
      <c r="B164" s="40"/>
      <c r="C164" s="40" t="s">
        <v>319</v>
      </c>
      <c r="D164" s="40" t="s">
        <v>88</v>
      </c>
    </row>
    <row r="165" spans="2:4" x14ac:dyDescent="0.25">
      <c r="B165" s="40" t="s">
        <v>46</v>
      </c>
      <c r="C165" s="40" t="s">
        <v>3</v>
      </c>
      <c r="D165" s="40"/>
    </row>
    <row r="166" spans="2:4" x14ac:dyDescent="0.25">
      <c r="C166" s="40" t="s">
        <v>329</v>
      </c>
      <c r="D166" s="40" t="s">
        <v>86</v>
      </c>
    </row>
    <row r="167" spans="2:4" x14ac:dyDescent="0.25">
      <c r="B167" s="40"/>
      <c r="C167" s="40" t="s">
        <v>361</v>
      </c>
      <c r="D167" s="40" t="s">
        <v>88</v>
      </c>
    </row>
    <row r="168" spans="2:4" x14ac:dyDescent="0.25">
      <c r="B168" s="40" t="s">
        <v>47</v>
      </c>
      <c r="C168" s="40" t="s">
        <v>3</v>
      </c>
      <c r="D168" s="40"/>
    </row>
    <row r="169" spans="2:4" x14ac:dyDescent="0.25">
      <c r="C169" s="40" t="s">
        <v>362</v>
      </c>
      <c r="D169" s="40" t="s">
        <v>86</v>
      </c>
    </row>
    <row r="170" spans="2:4" x14ac:dyDescent="0.25">
      <c r="C170" s="40" t="s">
        <v>363</v>
      </c>
      <c r="D170" s="40" t="s">
        <v>88</v>
      </c>
    </row>
    <row r="171" spans="2:4" x14ac:dyDescent="0.25">
      <c r="C171" s="40" t="s">
        <v>364</v>
      </c>
      <c r="D171" s="40" t="s">
        <v>90</v>
      </c>
    </row>
    <row r="172" spans="2:4" x14ac:dyDescent="0.25">
      <c r="B172" s="40" t="s">
        <v>48</v>
      </c>
      <c r="C172" s="40" t="s">
        <v>3</v>
      </c>
      <c r="D172" s="40"/>
    </row>
    <row r="173" spans="2:4" x14ac:dyDescent="0.25">
      <c r="C173" s="40" t="s">
        <v>362</v>
      </c>
      <c r="D173" s="40" t="s">
        <v>86</v>
      </c>
    </row>
    <row r="174" spans="2:4" x14ac:dyDescent="0.25">
      <c r="C174" s="40" t="s">
        <v>365</v>
      </c>
      <c r="D174" s="40" t="s">
        <v>88</v>
      </c>
    </row>
    <row r="175" spans="2:4" x14ac:dyDescent="0.25">
      <c r="C175" s="40" t="s">
        <v>366</v>
      </c>
      <c r="D175" s="40" t="s">
        <v>90</v>
      </c>
    </row>
    <row r="176" spans="2:4" x14ac:dyDescent="0.25">
      <c r="B176" s="40" t="s">
        <v>49</v>
      </c>
      <c r="C176" s="40" t="s">
        <v>3</v>
      </c>
      <c r="D176" s="40"/>
    </row>
    <row r="177" spans="1:6" x14ac:dyDescent="0.25">
      <c r="C177" s="40" t="s">
        <v>367</v>
      </c>
      <c r="D177" s="40" t="s">
        <v>86</v>
      </c>
    </row>
    <row r="178" spans="1:6" x14ac:dyDescent="0.25">
      <c r="C178" s="40" t="s">
        <v>368</v>
      </c>
      <c r="D178" s="40" t="s">
        <v>86</v>
      </c>
    </row>
    <row r="179" spans="1:6" x14ac:dyDescent="0.25">
      <c r="C179" s="40" t="s">
        <v>369</v>
      </c>
      <c r="D179" s="40" t="s">
        <v>88</v>
      </c>
    </row>
    <row r="181" spans="1:6" x14ac:dyDescent="0.25">
      <c r="A181" s="39" t="s">
        <v>50</v>
      </c>
      <c r="E181" s="40"/>
      <c r="F181" s="51" t="s">
        <v>370</v>
      </c>
    </row>
    <row r="182" spans="1:6" x14ac:dyDescent="0.25">
      <c r="B182" s="40" t="s">
        <v>51</v>
      </c>
      <c r="C182" s="40" t="s">
        <v>3</v>
      </c>
      <c r="D182" s="40"/>
      <c r="E182" s="40"/>
      <c r="F182" s="52">
        <v>185</v>
      </c>
    </row>
    <row r="183" spans="1:6" x14ac:dyDescent="0.25">
      <c r="B183" s="40"/>
      <c r="C183" s="40" t="s">
        <v>257</v>
      </c>
      <c r="D183" s="40" t="s">
        <v>86</v>
      </c>
      <c r="E183" s="40"/>
      <c r="F183" s="52">
        <v>185</v>
      </c>
    </row>
    <row r="184" spans="1:6" x14ac:dyDescent="0.25">
      <c r="B184" s="40"/>
      <c r="C184" s="40" t="s">
        <v>371</v>
      </c>
      <c r="D184" s="40" t="s">
        <v>88</v>
      </c>
      <c r="E184" s="40"/>
      <c r="F184" s="52">
        <v>195</v>
      </c>
    </row>
    <row r="185" spans="1:6" x14ac:dyDescent="0.25">
      <c r="B185" s="40" t="s">
        <v>54</v>
      </c>
      <c r="C185" s="40" t="s">
        <v>3</v>
      </c>
      <c r="D185" s="40"/>
      <c r="E185" s="40"/>
      <c r="F185" s="52">
        <v>205</v>
      </c>
    </row>
    <row r="186" spans="1:6" x14ac:dyDescent="0.25">
      <c r="C186" s="40" t="s">
        <v>372</v>
      </c>
      <c r="D186" s="40" t="s">
        <v>86</v>
      </c>
      <c r="E186" s="40"/>
      <c r="F186" s="52">
        <v>215</v>
      </c>
    </row>
    <row r="187" spans="1:6" x14ac:dyDescent="0.25">
      <c r="C187" s="40" t="s">
        <v>373</v>
      </c>
      <c r="D187" s="40" t="s">
        <v>88</v>
      </c>
      <c r="E187" s="40"/>
      <c r="F187" s="52">
        <v>225</v>
      </c>
    </row>
    <row r="188" spans="1:6" x14ac:dyDescent="0.25">
      <c r="C188" s="40" t="s">
        <v>374</v>
      </c>
      <c r="D188" s="40" t="s">
        <v>90</v>
      </c>
      <c r="E188" s="40"/>
      <c r="F188" s="52">
        <v>235</v>
      </c>
    </row>
    <row r="189" spans="1:6" x14ac:dyDescent="0.25">
      <c r="C189" s="40" t="s">
        <v>375</v>
      </c>
      <c r="D189" s="40" t="s">
        <v>92</v>
      </c>
      <c r="E189" s="40"/>
      <c r="F189" s="52">
        <v>245</v>
      </c>
    </row>
    <row r="190" spans="1:6" x14ac:dyDescent="0.25">
      <c r="E190" s="40"/>
      <c r="F190" s="52">
        <v>255</v>
      </c>
    </row>
    <row r="191" spans="1:6" x14ac:dyDescent="0.25">
      <c r="A191" s="39" t="s">
        <v>55</v>
      </c>
      <c r="E191" s="40"/>
      <c r="F191" s="52">
        <v>265</v>
      </c>
    </row>
    <row r="192" spans="1:6" x14ac:dyDescent="0.25">
      <c r="B192" s="40" t="s">
        <v>376</v>
      </c>
      <c r="C192" s="40" t="s">
        <v>3</v>
      </c>
      <c r="D192" s="40"/>
      <c r="E192" s="40"/>
      <c r="F192" s="52">
        <v>275</v>
      </c>
    </row>
    <row r="193" spans="2:6" x14ac:dyDescent="0.25">
      <c r="C193" s="40" t="s">
        <v>377</v>
      </c>
      <c r="D193" s="40" t="s">
        <v>86</v>
      </c>
      <c r="E193" s="40"/>
      <c r="F193" s="52">
        <v>285</v>
      </c>
    </row>
    <row r="194" spans="2:6" x14ac:dyDescent="0.25">
      <c r="C194" s="40" t="s">
        <v>378</v>
      </c>
      <c r="D194" s="40" t="s">
        <v>86</v>
      </c>
      <c r="E194" s="40"/>
      <c r="F194" s="52">
        <v>295</v>
      </c>
    </row>
    <row r="195" spans="2:6" x14ac:dyDescent="0.25">
      <c r="C195" s="40" t="s">
        <v>379</v>
      </c>
      <c r="D195" s="40" t="s">
        <v>88</v>
      </c>
      <c r="E195" s="40"/>
      <c r="F195" s="52">
        <v>305</v>
      </c>
    </row>
    <row r="196" spans="2:6" x14ac:dyDescent="0.25">
      <c r="B196" s="40" t="s">
        <v>57</v>
      </c>
      <c r="C196" s="40" t="s">
        <v>3</v>
      </c>
      <c r="D196" s="40"/>
      <c r="E196" s="40"/>
      <c r="F196" s="52">
        <v>315</v>
      </c>
    </row>
    <row r="197" spans="2:6" x14ac:dyDescent="0.25">
      <c r="C197" s="40" t="s">
        <v>304</v>
      </c>
      <c r="D197" s="40" t="s">
        <v>86</v>
      </c>
      <c r="E197" s="40"/>
      <c r="F197" s="52">
        <v>325</v>
      </c>
    </row>
    <row r="198" spans="2:6" x14ac:dyDescent="0.25">
      <c r="C198" s="40" t="s">
        <v>380</v>
      </c>
      <c r="D198" s="40" t="s">
        <v>88</v>
      </c>
      <c r="E198" s="40"/>
      <c r="F198" s="52">
        <v>335</v>
      </c>
    </row>
    <row r="199" spans="2:6" x14ac:dyDescent="0.25">
      <c r="B199" s="40" t="s">
        <v>58</v>
      </c>
      <c r="C199" s="40" t="s">
        <v>3</v>
      </c>
      <c r="D199" s="40"/>
      <c r="E199" s="40"/>
      <c r="F199" s="56" t="s">
        <v>3</v>
      </c>
    </row>
    <row r="200" spans="2:6" x14ac:dyDescent="0.25">
      <c r="C200" s="40" t="s">
        <v>257</v>
      </c>
      <c r="D200" s="40" t="s">
        <v>86</v>
      </c>
    </row>
    <row r="201" spans="2:6" x14ac:dyDescent="0.25">
      <c r="C201" s="40" t="s">
        <v>371</v>
      </c>
      <c r="D201" s="40" t="s">
        <v>88</v>
      </c>
    </row>
    <row r="202" spans="2:6" x14ac:dyDescent="0.25">
      <c r="B202" s="40" t="s">
        <v>59</v>
      </c>
      <c r="C202" s="40" t="s">
        <v>3</v>
      </c>
      <c r="D202" s="40"/>
    </row>
    <row r="203" spans="2:6" x14ac:dyDescent="0.25">
      <c r="C203" s="40" t="s">
        <v>257</v>
      </c>
      <c r="D203" s="40" t="s">
        <v>86</v>
      </c>
    </row>
    <row r="204" spans="2:6" x14ac:dyDescent="0.25">
      <c r="C204" s="60" t="s">
        <v>371</v>
      </c>
      <c r="D204" s="40" t="s">
        <v>90</v>
      </c>
    </row>
    <row r="205" spans="2:6" x14ac:dyDescent="0.25">
      <c r="B205" s="40" t="s">
        <v>60</v>
      </c>
      <c r="C205" s="40" t="s">
        <v>3</v>
      </c>
      <c r="D205" s="40"/>
    </row>
    <row r="206" spans="2:6" x14ac:dyDescent="0.25">
      <c r="C206" s="40" t="s">
        <v>257</v>
      </c>
      <c r="D206" s="40" t="s">
        <v>86</v>
      </c>
    </row>
    <row r="207" spans="2:6" x14ac:dyDescent="0.25">
      <c r="C207" s="40" t="s">
        <v>381</v>
      </c>
      <c r="D207" s="40" t="s">
        <v>88</v>
      </c>
    </row>
    <row r="208" spans="2:6" x14ac:dyDescent="0.25">
      <c r="C208" s="40" t="s">
        <v>382</v>
      </c>
      <c r="D208" s="40" t="s">
        <v>90</v>
      </c>
    </row>
    <row r="209" spans="1:4" x14ac:dyDescent="0.25">
      <c r="B209" s="40" t="s">
        <v>61</v>
      </c>
      <c r="C209" s="40" t="s">
        <v>3</v>
      </c>
      <c r="D209" s="40"/>
    </row>
    <row r="210" spans="1:4" x14ac:dyDescent="0.25">
      <c r="C210" s="40" t="s">
        <v>257</v>
      </c>
      <c r="D210" s="40" t="s">
        <v>86</v>
      </c>
    </row>
    <row r="211" spans="1:4" x14ac:dyDescent="0.25">
      <c r="C211" s="40" t="s">
        <v>371</v>
      </c>
      <c r="D211" s="40" t="s">
        <v>88</v>
      </c>
    </row>
    <row r="213" spans="1:4" x14ac:dyDescent="0.25">
      <c r="A213" s="39" t="s">
        <v>62</v>
      </c>
    </row>
    <row r="214" spans="1:4" x14ac:dyDescent="0.25">
      <c r="B214" s="40" t="s">
        <v>383</v>
      </c>
      <c r="C214" s="40" t="s">
        <v>3</v>
      </c>
      <c r="D214" s="40"/>
    </row>
    <row r="215" spans="1:4" x14ac:dyDescent="0.25">
      <c r="C215" s="40" t="s">
        <v>384</v>
      </c>
      <c r="D215" s="40" t="s">
        <v>86</v>
      </c>
    </row>
    <row r="216" spans="1:4" x14ac:dyDescent="0.25">
      <c r="C216" s="40" t="s">
        <v>385</v>
      </c>
      <c r="D216" s="40" t="s">
        <v>90</v>
      </c>
    </row>
    <row r="217" spans="1:4" x14ac:dyDescent="0.25">
      <c r="C217" s="40" t="s">
        <v>386</v>
      </c>
      <c r="D217" s="40" t="s">
        <v>90</v>
      </c>
    </row>
    <row r="218" spans="1:4" x14ac:dyDescent="0.25">
      <c r="C218" s="40" t="s">
        <v>387</v>
      </c>
      <c r="D218" s="40" t="s">
        <v>92</v>
      </c>
    </row>
    <row r="219" spans="1:4" x14ac:dyDescent="0.25">
      <c r="B219" s="40" t="s">
        <v>388</v>
      </c>
      <c r="C219" s="40" t="s">
        <v>3</v>
      </c>
    </row>
    <row r="220" spans="1:4" x14ac:dyDescent="0.25">
      <c r="C220" s="40" t="s">
        <v>257</v>
      </c>
      <c r="D220" s="40" t="s">
        <v>86</v>
      </c>
    </row>
    <row r="221" spans="1:4" x14ac:dyDescent="0.25">
      <c r="C221" s="40" t="s">
        <v>389</v>
      </c>
      <c r="D221" s="40" t="s">
        <v>90</v>
      </c>
    </row>
    <row r="222" spans="1:4" x14ac:dyDescent="0.25">
      <c r="C222" s="40" t="s">
        <v>390</v>
      </c>
      <c r="D222" s="40" t="s">
        <v>92</v>
      </c>
    </row>
    <row r="223" spans="1:4" x14ac:dyDescent="0.25">
      <c r="B223" s="40" t="s">
        <v>65</v>
      </c>
      <c r="C223" s="40" t="s">
        <v>3</v>
      </c>
      <c r="D223" s="40"/>
    </row>
    <row r="224" spans="1:4" x14ac:dyDescent="0.25">
      <c r="C224" s="40" t="s">
        <v>257</v>
      </c>
      <c r="D224" s="40" t="s">
        <v>86</v>
      </c>
    </row>
    <row r="225" spans="2:4" x14ac:dyDescent="0.25">
      <c r="C225" s="40" t="s">
        <v>391</v>
      </c>
      <c r="D225" s="40" t="s">
        <v>88</v>
      </c>
    </row>
    <row r="226" spans="2:4" x14ac:dyDescent="0.25">
      <c r="C226" s="40" t="s">
        <v>392</v>
      </c>
      <c r="D226" s="40" t="s">
        <v>90</v>
      </c>
    </row>
    <row r="227" spans="2:4" x14ac:dyDescent="0.25">
      <c r="C227" s="40" t="s">
        <v>393</v>
      </c>
      <c r="D227" s="40" t="s">
        <v>90</v>
      </c>
    </row>
    <row r="228" spans="2:4" x14ac:dyDescent="0.25">
      <c r="C228" s="57" t="s">
        <v>394</v>
      </c>
      <c r="D228" s="40" t="s">
        <v>92</v>
      </c>
    </row>
    <row r="229" spans="2:4" x14ac:dyDescent="0.25">
      <c r="C229" s="40" t="s">
        <v>395</v>
      </c>
      <c r="D229" s="40" t="s">
        <v>92</v>
      </c>
    </row>
    <row r="230" spans="2:4" x14ac:dyDescent="0.25">
      <c r="B230" s="40" t="s">
        <v>66</v>
      </c>
      <c r="C230" s="40" t="s">
        <v>3</v>
      </c>
      <c r="D230" s="40"/>
    </row>
    <row r="231" spans="2:4" x14ac:dyDescent="0.25">
      <c r="C231" s="40" t="s">
        <v>257</v>
      </c>
      <c r="D231" s="40" t="s">
        <v>86</v>
      </c>
    </row>
    <row r="232" spans="2:4" x14ac:dyDescent="0.25">
      <c r="C232" s="40" t="s">
        <v>396</v>
      </c>
      <c r="D232" s="40" t="s">
        <v>88</v>
      </c>
    </row>
    <row r="233" spans="2:4" x14ac:dyDescent="0.25">
      <c r="C233" s="40" t="s">
        <v>397</v>
      </c>
      <c r="D233" s="40" t="s">
        <v>90</v>
      </c>
    </row>
    <row r="234" spans="2:4" x14ac:dyDescent="0.25">
      <c r="C234" s="57" t="s">
        <v>398</v>
      </c>
      <c r="D234" s="40" t="s">
        <v>92</v>
      </c>
    </row>
    <row r="235" spans="2:4" x14ac:dyDescent="0.25">
      <c r="B235" s="40" t="s">
        <v>67</v>
      </c>
      <c r="C235" s="40" t="s">
        <v>3</v>
      </c>
      <c r="D235" s="40"/>
    </row>
    <row r="236" spans="2:4" x14ac:dyDescent="0.25">
      <c r="C236" s="40" t="s">
        <v>329</v>
      </c>
      <c r="D236" s="40" t="s">
        <v>86</v>
      </c>
    </row>
    <row r="237" spans="2:4" x14ac:dyDescent="0.25">
      <c r="C237" s="40" t="s">
        <v>399</v>
      </c>
      <c r="D237" s="40" t="s">
        <v>90</v>
      </c>
    </row>
    <row r="238" spans="2:4" x14ac:dyDescent="0.25">
      <c r="B238" s="40" t="s">
        <v>68</v>
      </c>
      <c r="C238" s="40" t="s">
        <v>3</v>
      </c>
    </row>
    <row r="239" spans="2:4" x14ac:dyDescent="0.25">
      <c r="C239" s="40" t="s">
        <v>298</v>
      </c>
      <c r="D239" s="40" t="s">
        <v>86</v>
      </c>
    </row>
    <row r="240" spans="2:4" x14ac:dyDescent="0.25">
      <c r="C240" s="40" t="s">
        <v>400</v>
      </c>
      <c r="D240" s="40" t="s">
        <v>88</v>
      </c>
    </row>
    <row r="241" spans="2:4" x14ac:dyDescent="0.25">
      <c r="C241" s="40" t="s">
        <v>401</v>
      </c>
      <c r="D241" s="40" t="s">
        <v>92</v>
      </c>
    </row>
    <row r="242" spans="2:4" x14ac:dyDescent="0.25">
      <c r="B242" s="40" t="s">
        <v>402</v>
      </c>
      <c r="C242" s="40" t="s">
        <v>3</v>
      </c>
      <c r="D242" s="40"/>
    </row>
    <row r="243" spans="2:4" x14ac:dyDescent="0.25">
      <c r="C243" s="40" t="s">
        <v>403</v>
      </c>
      <c r="D243" s="40" t="s">
        <v>86</v>
      </c>
    </row>
    <row r="244" spans="2:4" x14ac:dyDescent="0.25">
      <c r="C244" s="40" t="s">
        <v>404</v>
      </c>
      <c r="D244" s="40" t="s">
        <v>88</v>
      </c>
    </row>
    <row r="245" spans="2:4" x14ac:dyDescent="0.25">
      <c r="C245" s="40" t="s">
        <v>405</v>
      </c>
      <c r="D245" s="40" t="s">
        <v>90</v>
      </c>
    </row>
    <row r="246" spans="2:4" x14ac:dyDescent="0.25">
      <c r="C246" s="40" t="s">
        <v>406</v>
      </c>
      <c r="D246" s="40" t="s">
        <v>90</v>
      </c>
    </row>
    <row r="247" spans="2:4" x14ac:dyDescent="0.25">
      <c r="C247" s="40" t="s">
        <v>407</v>
      </c>
      <c r="D247" s="40" t="s">
        <v>92</v>
      </c>
    </row>
    <row r="248" spans="2:4" x14ac:dyDescent="0.25">
      <c r="B248" s="40" t="s">
        <v>70</v>
      </c>
      <c r="C248" s="40" t="s">
        <v>3</v>
      </c>
      <c r="D248" s="40"/>
    </row>
    <row r="249" spans="2:4" x14ac:dyDescent="0.25">
      <c r="C249" s="40" t="s">
        <v>408</v>
      </c>
      <c r="D249" s="40" t="s">
        <v>86</v>
      </c>
    </row>
    <row r="250" spans="2:4" x14ac:dyDescent="0.25">
      <c r="C250" s="40" t="s">
        <v>409</v>
      </c>
      <c r="D250" s="40" t="s">
        <v>92</v>
      </c>
    </row>
    <row r="251" spans="2:4" x14ac:dyDescent="0.25">
      <c r="B251" s="40" t="s">
        <v>71</v>
      </c>
      <c r="C251" s="40" t="s">
        <v>3</v>
      </c>
      <c r="D251" s="40"/>
    </row>
    <row r="252" spans="2:4" x14ac:dyDescent="0.25">
      <c r="C252" s="40" t="s">
        <v>410</v>
      </c>
      <c r="D252" s="40" t="s">
        <v>86</v>
      </c>
    </row>
    <row r="253" spans="2:4" x14ac:dyDescent="0.25">
      <c r="C253" s="40" t="s">
        <v>411</v>
      </c>
      <c r="D253" s="40" t="s">
        <v>88</v>
      </c>
    </row>
    <row r="254" spans="2:4" x14ac:dyDescent="0.25">
      <c r="C254" s="40" t="s">
        <v>412</v>
      </c>
      <c r="D254" s="40" t="s">
        <v>90</v>
      </c>
    </row>
    <row r="255" spans="2:4" x14ac:dyDescent="0.25">
      <c r="B255" s="40" t="s">
        <v>413</v>
      </c>
      <c r="C255" s="40" t="s">
        <v>3</v>
      </c>
      <c r="D255" s="40"/>
    </row>
    <row r="256" spans="2:4" x14ac:dyDescent="0.25">
      <c r="C256" s="40" t="s">
        <v>414</v>
      </c>
      <c r="D256" s="40" t="s">
        <v>86</v>
      </c>
    </row>
    <row r="257" spans="1:4" x14ac:dyDescent="0.25">
      <c r="C257" s="40" t="s">
        <v>415</v>
      </c>
      <c r="D257" s="40" t="s">
        <v>88</v>
      </c>
    </row>
    <row r="258" spans="1:4" x14ac:dyDescent="0.25">
      <c r="B258" s="40" t="s">
        <v>73</v>
      </c>
      <c r="C258" s="40" t="s">
        <v>3</v>
      </c>
      <c r="D258" s="40"/>
    </row>
    <row r="259" spans="1:4" x14ac:dyDescent="0.25">
      <c r="C259" s="40" t="s">
        <v>257</v>
      </c>
      <c r="D259" s="40" t="s">
        <v>86</v>
      </c>
    </row>
    <row r="260" spans="1:4" x14ac:dyDescent="0.25">
      <c r="C260" s="40" t="s">
        <v>416</v>
      </c>
      <c r="D260" s="40" t="s">
        <v>90</v>
      </c>
    </row>
    <row r="262" spans="1:4" x14ac:dyDescent="0.25">
      <c r="A262" s="39" t="s">
        <v>74</v>
      </c>
    </row>
    <row r="263" spans="1:4" x14ac:dyDescent="0.25">
      <c r="B263" s="40" t="s">
        <v>75</v>
      </c>
      <c r="C263" s="40" t="s">
        <v>3</v>
      </c>
      <c r="D263" s="40"/>
    </row>
    <row r="264" spans="1:4" x14ac:dyDescent="0.25">
      <c r="C264" s="40" t="s">
        <v>417</v>
      </c>
      <c r="D264" s="40" t="s">
        <v>86</v>
      </c>
    </row>
    <row r="265" spans="1:4" x14ac:dyDescent="0.25">
      <c r="C265" s="40" t="s">
        <v>418</v>
      </c>
      <c r="D265" s="40" t="s">
        <v>86</v>
      </c>
    </row>
    <row r="266" spans="1:4" x14ac:dyDescent="0.25">
      <c r="C266" s="40" t="s">
        <v>419</v>
      </c>
      <c r="D266" s="40" t="s">
        <v>86</v>
      </c>
    </row>
    <row r="267" spans="1:4" x14ac:dyDescent="0.25">
      <c r="C267" s="40" t="s">
        <v>420</v>
      </c>
      <c r="D267" s="40" t="s">
        <v>88</v>
      </c>
    </row>
    <row r="268" spans="1:4" x14ac:dyDescent="0.25">
      <c r="B268" s="40"/>
      <c r="C268" s="40" t="s">
        <v>421</v>
      </c>
      <c r="D268" s="40" t="s">
        <v>92</v>
      </c>
    </row>
    <row r="269" spans="1:4" x14ac:dyDescent="0.25">
      <c r="B269" s="40" t="s">
        <v>76</v>
      </c>
      <c r="C269" s="40" t="s">
        <v>3</v>
      </c>
      <c r="D269" s="40"/>
    </row>
    <row r="270" spans="1:4" x14ac:dyDescent="0.25">
      <c r="C270" s="40" t="s">
        <v>422</v>
      </c>
      <c r="D270" s="40" t="s">
        <v>86</v>
      </c>
    </row>
    <row r="271" spans="1:4" x14ac:dyDescent="0.25">
      <c r="C271" s="40" t="s">
        <v>293</v>
      </c>
      <c r="D271" s="40" t="s">
        <v>88</v>
      </c>
    </row>
    <row r="272" spans="1:4" x14ac:dyDescent="0.25">
      <c r="B272" s="40" t="s">
        <v>77</v>
      </c>
      <c r="C272" s="40" t="s">
        <v>3</v>
      </c>
      <c r="D272" s="40"/>
    </row>
    <row r="273" spans="1:4" x14ac:dyDescent="0.25">
      <c r="C273" s="40" t="s">
        <v>422</v>
      </c>
      <c r="D273" s="40" t="s">
        <v>86</v>
      </c>
    </row>
    <row r="274" spans="1:4" x14ac:dyDescent="0.25">
      <c r="C274" s="40" t="s">
        <v>293</v>
      </c>
      <c r="D274" s="40" t="s">
        <v>88</v>
      </c>
    </row>
    <row r="275" spans="1:4" x14ac:dyDescent="0.25">
      <c r="B275" s="40" t="s">
        <v>78</v>
      </c>
      <c r="C275" s="40" t="s">
        <v>3</v>
      </c>
      <c r="D275" s="40"/>
    </row>
    <row r="276" spans="1:4" x14ac:dyDescent="0.25">
      <c r="C276" s="40" t="s">
        <v>257</v>
      </c>
      <c r="D276" s="40" t="s">
        <v>86</v>
      </c>
    </row>
    <row r="277" spans="1:4" x14ac:dyDescent="0.25">
      <c r="C277" s="40" t="s">
        <v>293</v>
      </c>
      <c r="D277" s="40" t="s">
        <v>90</v>
      </c>
    </row>
    <row r="278" spans="1:4" x14ac:dyDescent="0.25">
      <c r="B278" s="40" t="s">
        <v>79</v>
      </c>
      <c r="C278" s="40" t="s">
        <v>3</v>
      </c>
      <c r="D278" s="40"/>
    </row>
    <row r="279" spans="1:4" x14ac:dyDescent="0.25">
      <c r="C279" s="40" t="s">
        <v>423</v>
      </c>
      <c r="D279" s="40" t="s">
        <v>86</v>
      </c>
    </row>
    <row r="280" spans="1:4" x14ac:dyDescent="0.25">
      <c r="C280" s="40" t="s">
        <v>293</v>
      </c>
      <c r="D280" s="40" t="s">
        <v>88</v>
      </c>
    </row>
    <row r="281" spans="1:4" x14ac:dyDescent="0.25">
      <c r="B281" s="40" t="s">
        <v>80</v>
      </c>
      <c r="C281" s="40" t="s">
        <v>3</v>
      </c>
      <c r="D281" s="40"/>
    </row>
    <row r="282" spans="1:4" x14ac:dyDescent="0.25">
      <c r="C282" s="40" t="s">
        <v>424</v>
      </c>
      <c r="D282" s="40" t="s">
        <v>86</v>
      </c>
    </row>
    <row r="283" spans="1:4" x14ac:dyDescent="0.25">
      <c r="C283" s="40" t="s">
        <v>425</v>
      </c>
      <c r="D283" s="40" t="s">
        <v>86</v>
      </c>
    </row>
    <row r="284" spans="1:4" x14ac:dyDescent="0.25">
      <c r="C284" s="40" t="s">
        <v>426</v>
      </c>
      <c r="D284" s="40" t="s">
        <v>90</v>
      </c>
    </row>
    <row r="285" spans="1:4" x14ac:dyDescent="0.25">
      <c r="A285" s="39" t="s">
        <v>81</v>
      </c>
    </row>
    <row r="286" spans="1:4" x14ac:dyDescent="0.25">
      <c r="B286" s="40" t="s">
        <v>82</v>
      </c>
      <c r="C286" s="40" t="s">
        <v>3</v>
      </c>
      <c r="D286" s="40"/>
    </row>
    <row r="287" spans="1:4" x14ac:dyDescent="0.25">
      <c r="C287" s="40" t="s">
        <v>427</v>
      </c>
      <c r="D287" s="40" t="s">
        <v>86</v>
      </c>
    </row>
    <row r="288" spans="1:4" x14ac:dyDescent="0.25">
      <c r="C288" s="40" t="s">
        <v>428</v>
      </c>
      <c r="D288" s="4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Classification</vt:lpstr>
      <vt:lpstr>Car Models</vt:lpstr>
      <vt:lpstr>Modifications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 Fat</dc:creator>
  <cp:lastModifiedBy>Collin Fat</cp:lastModifiedBy>
  <dcterms:created xsi:type="dcterms:W3CDTF">2025-03-16T14:06:34Z</dcterms:created>
  <dcterms:modified xsi:type="dcterms:W3CDTF">2025-03-16T14:06:34Z</dcterms:modified>
</cp:coreProperties>
</file>